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870" yWindow="45" windowWidth="17670" windowHeight="11640"/>
  </bookViews>
  <sheets>
    <sheet name="меню" sheetId="4" r:id="rId1"/>
  </sheets>
  <definedNames>
    <definedName name="_xlnm.Print_Area" localSheetId="0">меню!$A$1:$I$126</definedName>
  </definedNames>
  <calcPr calcId="125725" iterateDelta="1E-4"/>
</workbook>
</file>

<file path=xl/calcChain.xml><?xml version="1.0" encoding="utf-8"?>
<calcChain xmlns="http://schemas.openxmlformats.org/spreadsheetml/2006/main">
  <c r="C74" i="4"/>
  <c r="C65"/>
  <c r="G15"/>
  <c r="F104"/>
  <c r="E104"/>
  <c r="D104"/>
  <c r="G104" s="1"/>
  <c r="G99"/>
  <c r="G17"/>
  <c r="G70"/>
  <c r="G60"/>
  <c r="G38"/>
  <c r="G28" l="1"/>
  <c r="G122"/>
  <c r="F122"/>
  <c r="E122"/>
  <c r="D122"/>
  <c r="C116"/>
  <c r="G114"/>
  <c r="F113"/>
  <c r="E113"/>
  <c r="E116" s="1"/>
  <c r="D113"/>
  <c r="G112"/>
  <c r="G111"/>
  <c r="F110"/>
  <c r="F116" s="1"/>
  <c r="D110"/>
  <c r="D116" s="1"/>
  <c r="F107"/>
  <c r="E107"/>
  <c r="D107"/>
  <c r="C107"/>
  <c r="G105"/>
  <c r="G103"/>
  <c r="G102"/>
  <c r="G101"/>
  <c r="G100"/>
  <c r="G107"/>
  <c r="C96"/>
  <c r="G94"/>
  <c r="G93"/>
  <c r="F92"/>
  <c r="F96" s="1"/>
  <c r="E92"/>
  <c r="D92"/>
  <c r="G92" s="1"/>
  <c r="G91"/>
  <c r="G90"/>
  <c r="E89"/>
  <c r="E96" s="1"/>
  <c r="D89"/>
  <c r="D96" s="1"/>
  <c r="C85"/>
  <c r="F83"/>
  <c r="E83"/>
  <c r="D83"/>
  <c r="G83" s="1"/>
  <c r="F82"/>
  <c r="E82"/>
  <c r="E85" s="1"/>
  <c r="D82"/>
  <c r="G82" s="1"/>
  <c r="G81"/>
  <c r="G80"/>
  <c r="G79"/>
  <c r="F78"/>
  <c r="F85" s="1"/>
  <c r="D78"/>
  <c r="D85" s="1"/>
  <c r="F74"/>
  <c r="E74"/>
  <c r="D74"/>
  <c r="G72"/>
  <c r="G69"/>
  <c r="G74" s="1"/>
  <c r="G63"/>
  <c r="G62"/>
  <c r="F61"/>
  <c r="F65" s="1"/>
  <c r="E61"/>
  <c r="E65" s="1"/>
  <c r="D61"/>
  <c r="D65" s="1"/>
  <c r="G58"/>
  <c r="C54"/>
  <c r="G52"/>
  <c r="F51"/>
  <c r="F54" s="1"/>
  <c r="E51"/>
  <c r="E54" s="1"/>
  <c r="D51"/>
  <c r="D54" s="1"/>
  <c r="G50"/>
  <c r="G49"/>
  <c r="G48"/>
  <c r="G47"/>
  <c r="G46"/>
  <c r="C43"/>
  <c r="G42"/>
  <c r="F41"/>
  <c r="E41"/>
  <c r="D41"/>
  <c r="G41" s="1"/>
  <c r="G40"/>
  <c r="F39"/>
  <c r="F43" s="1"/>
  <c r="E39"/>
  <c r="E43" s="1"/>
  <c r="D39"/>
  <c r="D43" s="1"/>
  <c r="G37"/>
  <c r="G36"/>
  <c r="C33"/>
  <c r="F31"/>
  <c r="E31"/>
  <c r="G31" s="1"/>
  <c r="D31"/>
  <c r="G30"/>
  <c r="F29"/>
  <c r="F33" s="1"/>
  <c r="E29"/>
  <c r="E33" s="1"/>
  <c r="D29"/>
  <c r="G29" s="1"/>
  <c r="G27"/>
  <c r="G26"/>
  <c r="G33" s="1"/>
  <c r="C22"/>
  <c r="G20"/>
  <c r="G19"/>
  <c r="F18"/>
  <c r="F22" s="1"/>
  <c r="E18"/>
  <c r="E22" s="1"/>
  <c r="D18"/>
  <c r="D22" s="1"/>
  <c r="G16"/>
  <c r="F124" l="1"/>
  <c r="E124"/>
  <c r="D33"/>
  <c r="D124" s="1"/>
  <c r="G39"/>
  <c r="G43" s="1"/>
  <c r="G51"/>
  <c r="G54" s="1"/>
  <c r="G61"/>
  <c r="G65" s="1"/>
  <c r="G78"/>
  <c r="G85" s="1"/>
  <c r="G110"/>
  <c r="G113"/>
  <c r="G18"/>
  <c r="G22" s="1"/>
  <c r="G89"/>
  <c r="G96" s="1"/>
  <c r="G116" l="1"/>
  <c r="G124" s="1"/>
</calcChain>
</file>

<file path=xl/sharedStrings.xml><?xml version="1.0" encoding="utf-8"?>
<sst xmlns="http://schemas.openxmlformats.org/spreadsheetml/2006/main" count="124" uniqueCount="82">
  <si>
    <t>Б</t>
  </si>
  <si>
    <t>Ж</t>
  </si>
  <si>
    <t>У</t>
  </si>
  <si>
    <t>Пищевые вещества</t>
  </si>
  <si>
    <t>Хлеб ржаной</t>
  </si>
  <si>
    <t>Хлеб пшеничный</t>
  </si>
  <si>
    <t>Какао с молоком</t>
  </si>
  <si>
    <t>Итого</t>
  </si>
  <si>
    <t>*</t>
  </si>
  <si>
    <t>Энергетическая ценность</t>
  </si>
  <si>
    <t>Пудинг из творога (запечённый)</t>
  </si>
  <si>
    <t>Сок натуральный</t>
  </si>
  <si>
    <t>Сок  натуральный</t>
  </si>
  <si>
    <t xml:space="preserve">Чай с сахаром </t>
  </si>
  <si>
    <t xml:space="preserve">Кондитерское изделие </t>
  </si>
  <si>
    <t>завтрак 25 %</t>
  </si>
  <si>
    <t>Норма по СанПин</t>
  </si>
  <si>
    <t>Фактически завтрак (СРЕДНЕЕ)</t>
  </si>
  <si>
    <t>Итого за день по СанПиН</t>
  </si>
  <si>
    <t>Салат из квашенной капусты</t>
  </si>
  <si>
    <t>Плоды или ягоды свежие</t>
  </si>
  <si>
    <t>Чай с молоком</t>
  </si>
  <si>
    <t>Котлеты рубленные из птицы</t>
  </si>
  <si>
    <t>Картофель и овощи, тушенные в соусе</t>
  </si>
  <si>
    <t>Говядина в кисло-сладком соусе</t>
  </si>
  <si>
    <t>142 / 330</t>
  </si>
  <si>
    <t>Икра кабачковая</t>
  </si>
  <si>
    <t>Мясо духовое (с картотфелем и овощами)</t>
  </si>
  <si>
    <t>Кисломолочный продукт (йогурт 2,5 % жирности)</t>
  </si>
  <si>
    <t>Рыба, запечённая под молочным соусом</t>
  </si>
  <si>
    <t>*414</t>
  </si>
  <si>
    <t>Сгущеное молоко</t>
  </si>
  <si>
    <t xml:space="preserve">Пирог с повидлом </t>
  </si>
  <si>
    <t xml:space="preserve">Хлеб пшеничный </t>
  </si>
  <si>
    <t xml:space="preserve">Картофель отварной </t>
  </si>
  <si>
    <t>Шницель мясной рубленый</t>
  </si>
  <si>
    <t>202 / 136</t>
  </si>
  <si>
    <t>Л 442</t>
  </si>
  <si>
    <t>Л 386</t>
  </si>
  <si>
    <t>Овощи натуральные соленые</t>
  </si>
  <si>
    <t>Биточки рубленные из птицы под сметанным соусом</t>
  </si>
  <si>
    <t>Каша пшеничная</t>
  </si>
  <si>
    <t>Квашенная капуста</t>
  </si>
  <si>
    <t>Рыба запеченная с овощами</t>
  </si>
  <si>
    <t>Чай с сахаром</t>
  </si>
  <si>
    <t>Макаронные изделия отварные со сл. маслом</t>
  </si>
  <si>
    <t>Чай с сахаром и лимоном</t>
  </si>
  <si>
    <t>Капуста квашенная</t>
  </si>
  <si>
    <t>Овощи натуральные  соленые</t>
  </si>
  <si>
    <t xml:space="preserve">Каша вязкая </t>
  </si>
  <si>
    <t xml:space="preserve">Каша жидкая молочная из манной крупы </t>
  </si>
  <si>
    <t xml:space="preserve">Овощи натуральные  соленые </t>
  </si>
  <si>
    <t xml:space="preserve"> возрастная категория  с 7 по 11 лет </t>
  </si>
  <si>
    <t>День 2 (вторник)</t>
  </si>
  <si>
    <t>День 3 (среда)</t>
  </si>
  <si>
    <t>День 4 (четверг)</t>
  </si>
  <si>
    <t>День 5 (пятница)</t>
  </si>
  <si>
    <t>День 7 (вторник)</t>
  </si>
  <si>
    <t>День 8 (среда)</t>
  </si>
  <si>
    <t>День 9 (четверг)</t>
  </si>
  <si>
    <t>День 10 (пятница)</t>
  </si>
  <si>
    <t>Вес блюда</t>
  </si>
  <si>
    <t>Белки</t>
  </si>
  <si>
    <t>Жиры</t>
  </si>
  <si>
    <t>Углеводы</t>
  </si>
  <si>
    <t>№ рецептуры</t>
  </si>
  <si>
    <t>Прием пищи/наименование блюд</t>
  </si>
  <si>
    <t>Завтрак</t>
  </si>
  <si>
    <t>Итого на завтрак</t>
  </si>
  <si>
    <t>Омлет натуральный</t>
  </si>
  <si>
    <t>Л*500</t>
  </si>
  <si>
    <t>Неделя 2 / День 6 (понедельник)</t>
  </si>
  <si>
    <t>Неделя 1 / День 1 (понедельник)</t>
  </si>
  <si>
    <t>Картофель отварной</t>
  </si>
  <si>
    <t>Утверждаю:</t>
  </si>
  <si>
    <t>Директор МБОУ СОШ № 24</t>
  </si>
  <si>
    <t>Мироненко С.М.</t>
  </si>
  <si>
    <t xml:space="preserve">  Меню  приготовляемых блюд  (зима-весна)</t>
  </si>
  <si>
    <t>Кофейный напиток на молоке</t>
  </si>
  <si>
    <t>Сыр  (порциями)</t>
  </si>
  <si>
    <t>Кисломолочный продукт ряженка 2,5 % жирности)</t>
  </si>
  <si>
    <t>01 марта 2021 г.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</si>
</sst>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79BE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2" fontId="3" fillId="4" borderId="1" xfId="0" applyNumberFormat="1" applyFont="1" applyFill="1" applyBorder="1"/>
    <xf numFmtId="2" fontId="3" fillId="4" borderId="1" xfId="0" applyNumberFormat="1" applyFont="1" applyFill="1" applyBorder="1" applyAlignment="1"/>
    <xf numFmtId="2" fontId="3" fillId="0" borderId="1" xfId="0" applyNumberFormat="1" applyFont="1" applyBorder="1"/>
    <xf numFmtId="2" fontId="3" fillId="0" borderId="1" xfId="0" applyNumberFormat="1" applyFont="1" applyFill="1" applyBorder="1"/>
    <xf numFmtId="2" fontId="3" fillId="6" borderId="1" xfId="0" applyNumberFormat="1" applyFont="1" applyFill="1" applyBorder="1"/>
    <xf numFmtId="2" fontId="4" fillId="0" borderId="1" xfId="0" applyNumberFormat="1" applyFont="1" applyBorder="1"/>
    <xf numFmtId="2" fontId="2" fillId="0" borderId="1" xfId="0" applyNumberFormat="1" applyFont="1" applyFill="1" applyBorder="1"/>
    <xf numFmtId="2" fontId="2" fillId="4" borderId="1" xfId="0" applyNumberFormat="1" applyFont="1" applyFill="1" applyBorder="1"/>
    <xf numFmtId="2" fontId="2" fillId="0" borderId="1" xfId="0" applyNumberFormat="1" applyFont="1" applyBorder="1"/>
    <xf numFmtId="2" fontId="3" fillId="7" borderId="1" xfId="0" applyNumberFormat="1" applyFont="1" applyFill="1" applyBorder="1"/>
    <xf numFmtId="2" fontId="3" fillId="0" borderId="1" xfId="0" applyNumberFormat="1" applyFont="1" applyFill="1" applyBorder="1" applyAlignment="1"/>
    <xf numFmtId="2" fontId="3" fillId="7" borderId="1" xfId="0" applyNumberFormat="1" applyFont="1" applyFill="1" applyBorder="1" applyAlignment="1"/>
    <xf numFmtId="2" fontId="3" fillId="4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64" fontId="1" fillId="4" borderId="0" xfId="0" applyNumberFormat="1" applyFont="1" applyFill="1"/>
    <xf numFmtId="164" fontId="1" fillId="0" borderId="0" xfId="0" applyNumberFormat="1" applyFont="1" applyFill="1"/>
    <xf numFmtId="164" fontId="1" fillId="0" borderId="2" xfId="0" applyNumberFormat="1" applyFont="1" applyBorder="1"/>
    <xf numFmtId="0" fontId="5" fillId="0" borderId="1" xfId="0" applyFont="1" applyBorder="1"/>
    <xf numFmtId="0" fontId="5" fillId="4" borderId="1" xfId="0" applyFont="1" applyFill="1" applyBorder="1"/>
    <xf numFmtId="164" fontId="5" fillId="4" borderId="1" xfId="0" applyNumberFormat="1" applyFont="1" applyFill="1" applyBorder="1"/>
    <xf numFmtId="1" fontId="5" fillId="0" borderId="1" xfId="0" applyNumberFormat="1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2" fontId="5" fillId="4" borderId="1" xfId="0" applyNumberFormat="1" applyFont="1" applyFill="1" applyBorder="1"/>
    <xf numFmtId="1" fontId="5" fillId="5" borderId="1" xfId="0" applyNumberFormat="1" applyFont="1" applyFill="1" applyBorder="1"/>
    <xf numFmtId="2" fontId="5" fillId="4" borderId="1" xfId="0" applyNumberFormat="1" applyFont="1" applyFill="1" applyBorder="1" applyAlignment="1">
      <alignment horizontal="left" wrapText="1"/>
    </xf>
    <xf numFmtId="1" fontId="5" fillId="4" borderId="1" xfId="0" applyNumberFormat="1" applyFont="1" applyFill="1" applyBorder="1"/>
    <xf numFmtId="2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/>
    <xf numFmtId="1" fontId="5" fillId="0" borderId="1" xfId="0" applyNumberFormat="1" applyFont="1" applyBorder="1"/>
    <xf numFmtId="2" fontId="6" fillId="2" borderId="1" xfId="0" applyNumberFormat="1" applyFont="1" applyFill="1" applyBorder="1" applyAlignment="1">
      <alignment horizontal="left" indent="1"/>
    </xf>
    <xf numFmtId="2" fontId="5" fillId="2" borderId="1" xfId="0" applyNumberFormat="1" applyFont="1" applyFill="1" applyBorder="1"/>
    <xf numFmtId="2" fontId="7" fillId="4" borderId="1" xfId="0" applyNumberFormat="1" applyFont="1" applyFill="1" applyBorder="1"/>
    <xf numFmtId="2" fontId="5" fillId="5" borderId="1" xfId="0" applyNumberFormat="1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right"/>
    </xf>
    <xf numFmtId="1" fontId="5" fillId="2" borderId="1" xfId="0" applyNumberFormat="1" applyFont="1" applyFill="1" applyBorder="1"/>
    <xf numFmtId="2" fontId="5" fillId="4" borderId="1" xfId="0" applyNumberFormat="1" applyFont="1" applyFill="1" applyBorder="1" applyAlignment="1">
      <alignment horizontal="right" vertical="center"/>
    </xf>
    <xf numFmtId="2" fontId="5" fillId="4" borderId="1" xfId="0" applyNumberFormat="1" applyFont="1" applyFill="1" applyBorder="1" applyAlignment="1">
      <alignment horizontal="left" indent="1"/>
    </xf>
    <xf numFmtId="1" fontId="6" fillId="4" borderId="1" xfId="0" applyNumberFormat="1" applyFont="1" applyFill="1" applyBorder="1" applyAlignment="1">
      <alignment horizontal="center" wrapText="1"/>
    </xf>
    <xf numFmtId="2" fontId="6" fillId="4" borderId="1" xfId="0" applyNumberFormat="1" applyFont="1" applyFill="1" applyBorder="1" applyAlignment="1">
      <alignment horizontal="left" wrapText="1"/>
    </xf>
    <xf numFmtId="1" fontId="6" fillId="4" borderId="1" xfId="0" applyNumberFormat="1" applyFont="1" applyFill="1" applyBorder="1" applyAlignment="1">
      <alignment wrapText="1"/>
    </xf>
    <xf numFmtId="1" fontId="7" fillId="4" borderId="1" xfId="0" applyNumberFormat="1" applyFont="1" applyFill="1" applyBorder="1"/>
    <xf numFmtId="2" fontId="5" fillId="7" borderId="1" xfId="0" applyNumberFormat="1" applyFont="1" applyFill="1" applyBorder="1"/>
    <xf numFmtId="2" fontId="8" fillId="8" borderId="1" xfId="0" applyNumberFormat="1" applyFont="1" applyFill="1" applyBorder="1"/>
    <xf numFmtId="1" fontId="8" fillId="8" borderId="1" xfId="0" applyNumberFormat="1" applyFont="1" applyFill="1" applyBorder="1"/>
    <xf numFmtId="1" fontId="6" fillId="7" borderId="1" xfId="0" applyNumberFormat="1" applyFont="1" applyFill="1" applyBorder="1" applyAlignment="1">
      <alignment horizontal="center"/>
    </xf>
    <xf numFmtId="2" fontId="6" fillId="8" borderId="1" xfId="0" applyNumberFormat="1" applyFont="1" applyFill="1" applyBorder="1"/>
    <xf numFmtId="1" fontId="6" fillId="8" borderId="1" xfId="0" applyNumberFormat="1" applyFont="1" applyFill="1" applyBorder="1"/>
    <xf numFmtId="1" fontId="5" fillId="7" borderId="1" xfId="0" applyNumberFormat="1" applyFont="1" applyFill="1" applyBorder="1"/>
    <xf numFmtId="2" fontId="2" fillId="4" borderId="1" xfId="0" applyNumberFormat="1" applyFont="1" applyFill="1" applyBorder="1" applyAlignment="1">
      <alignment horizontal="right" vertical="center"/>
    </xf>
    <xf numFmtId="2" fontId="9" fillId="0" borderId="1" xfId="0" applyNumberFormat="1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right"/>
    </xf>
    <xf numFmtId="2" fontId="5" fillId="4" borderId="1" xfId="0" applyNumberFormat="1" applyFont="1" applyFill="1" applyBorder="1" applyAlignment="1">
      <alignment wrapText="1"/>
    </xf>
    <xf numFmtId="2" fontId="5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right" vertical="center"/>
    </xf>
    <xf numFmtId="2" fontId="6" fillId="4" borderId="1" xfId="0" applyNumberFormat="1" applyFont="1" applyFill="1" applyBorder="1" applyAlignment="1">
      <alignment horizontal="center" wrapText="1"/>
    </xf>
    <xf numFmtId="2" fontId="3" fillId="4" borderId="0" xfId="0" applyNumberFormat="1" applyFont="1" applyFill="1" applyBorder="1"/>
    <xf numFmtId="2" fontId="3" fillId="0" borderId="3" xfId="0" applyNumberFormat="1" applyFont="1" applyBorder="1"/>
    <xf numFmtId="2" fontId="9" fillId="0" borderId="3" xfId="0" applyNumberFormat="1" applyFont="1" applyBorder="1" applyAlignment="1">
      <alignment horizontal="left" vertical="center"/>
    </xf>
    <xf numFmtId="2" fontId="3" fillId="0" borderId="2" xfId="0" applyNumberFormat="1" applyFont="1" applyBorder="1"/>
    <xf numFmtId="2" fontId="3" fillId="0" borderId="0" xfId="0" applyNumberFormat="1" applyFont="1" applyBorder="1"/>
    <xf numFmtId="2" fontId="9" fillId="0" borderId="0" xfId="0" applyNumberFormat="1" applyFont="1" applyBorder="1" applyAlignment="1">
      <alignment horizontal="left" vertical="center"/>
    </xf>
    <xf numFmtId="2" fontId="3" fillId="4" borderId="5" xfId="0" applyNumberFormat="1" applyFont="1" applyFill="1" applyBorder="1"/>
    <xf numFmtId="2" fontId="3" fillId="0" borderId="6" xfId="0" applyNumberFormat="1" applyFont="1" applyBorder="1"/>
    <xf numFmtId="1" fontId="6" fillId="4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left" indent="1"/>
    </xf>
    <xf numFmtId="2" fontId="6" fillId="4" borderId="1" xfId="0" applyNumberFormat="1" applyFont="1" applyFill="1" applyBorder="1" applyAlignment="1">
      <alignment horizontal="right"/>
    </xf>
    <xf numFmtId="49" fontId="5" fillId="4" borderId="1" xfId="0" applyNumberFormat="1" applyFont="1" applyFill="1" applyBorder="1"/>
    <xf numFmtId="1" fontId="5" fillId="4" borderId="1" xfId="0" applyNumberFormat="1" applyFont="1" applyFill="1" applyBorder="1" applyAlignment="1">
      <alignment horizontal="right"/>
    </xf>
    <xf numFmtId="2" fontId="6" fillId="3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/>
    <xf numFmtId="1" fontId="5" fillId="4" borderId="1" xfId="0" applyNumberFormat="1" applyFont="1" applyFill="1" applyBorder="1" applyAlignment="1">
      <alignment horizontal="center" vertical="center" textRotation="90" wrapText="1"/>
    </xf>
    <xf numFmtId="1" fontId="5" fillId="0" borderId="1" xfId="0" applyNumberFormat="1" applyFont="1" applyBorder="1" applyAlignment="1">
      <alignment horizontal="center" vertical="center" textRotation="90"/>
    </xf>
    <xf numFmtId="2" fontId="6" fillId="5" borderId="1" xfId="0" applyNumberFormat="1" applyFont="1" applyFill="1" applyBorder="1" applyAlignment="1">
      <alignment horizontal="center" wrapText="1"/>
    </xf>
    <xf numFmtId="2" fontId="5" fillId="4" borderId="1" xfId="0" applyNumberFormat="1" applyFont="1" applyFill="1" applyBorder="1" applyAlignment="1">
      <alignment horizontal="center" vertical="center" textRotation="90"/>
    </xf>
    <xf numFmtId="2" fontId="5" fillId="0" borderId="1" xfId="0" applyNumberFormat="1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/>
    </xf>
    <xf numFmtId="1" fontId="6" fillId="0" borderId="6" xfId="0" applyNumberFormat="1" applyFont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right"/>
    </xf>
    <xf numFmtId="2" fontId="1" fillId="0" borderId="7" xfId="0" applyNumberFormat="1" applyFont="1" applyBorder="1" applyAlignment="1">
      <alignment horizontal="right"/>
    </xf>
    <xf numFmtId="2" fontId="6" fillId="3" borderId="4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80"/>
  <sheetViews>
    <sheetView tabSelected="1" zoomScaleNormal="100" zoomScaleSheetLayoutView="90" workbookViewId="0">
      <selection activeCell="C116" sqref="C116"/>
    </sheetView>
  </sheetViews>
  <sheetFormatPr defaultColWidth="6.28515625" defaultRowHeight="13.15" customHeight="1"/>
  <cols>
    <col min="1" max="1" width="6.28515625" style="13" customWidth="1"/>
    <col min="2" max="2" width="44.28515625" style="2" customWidth="1"/>
    <col min="3" max="3" width="10.7109375" style="1" customWidth="1"/>
    <col min="4" max="4" width="8.28515625" style="1" bestFit="1" customWidth="1"/>
    <col min="5" max="5" width="6.42578125" style="1" bestFit="1" customWidth="1"/>
    <col min="6" max="6" width="9.140625" style="1" customWidth="1"/>
    <col min="7" max="7" width="8.28515625" style="1" bestFit="1" customWidth="1"/>
    <col min="8" max="8" width="11.42578125" style="1" customWidth="1"/>
    <col min="9" max="16384" width="6.28515625" style="3"/>
  </cols>
  <sheetData>
    <row r="1" spans="1:16" ht="13.1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0"/>
    </row>
    <row r="2" spans="1:16" ht="13.15" customHeight="1">
      <c r="A2" s="63"/>
      <c r="B2" s="63"/>
      <c r="C2" s="63"/>
      <c r="D2" s="63"/>
      <c r="E2" s="63"/>
      <c r="F2" s="84" t="s">
        <v>74</v>
      </c>
      <c r="G2" s="84"/>
      <c r="H2" s="84"/>
      <c r="I2" s="63"/>
      <c r="J2" s="63"/>
      <c r="K2" s="63"/>
      <c r="L2" s="63"/>
      <c r="M2" s="63"/>
      <c r="N2" s="63"/>
      <c r="O2" s="63"/>
      <c r="P2" s="60"/>
    </row>
    <row r="3" spans="1:16" ht="12.7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0"/>
    </row>
    <row r="4" spans="1:16" ht="12.75" customHeight="1">
      <c r="A4" s="63"/>
      <c r="B4" s="63"/>
      <c r="C4" s="63"/>
      <c r="D4" s="63"/>
      <c r="E4" s="63"/>
      <c r="F4" s="84" t="s">
        <v>75</v>
      </c>
      <c r="G4" s="84"/>
      <c r="H4" s="84"/>
      <c r="I4" s="63"/>
      <c r="J4" s="63"/>
      <c r="K4" s="63"/>
      <c r="L4" s="63"/>
      <c r="M4" s="63"/>
      <c r="N4" s="63"/>
      <c r="O4" s="63"/>
      <c r="P4" s="60"/>
    </row>
    <row r="5" spans="1:16" ht="12.7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0"/>
    </row>
    <row r="6" spans="1:16" ht="12.75" customHeight="1">
      <c r="A6" s="63"/>
      <c r="B6" s="63"/>
      <c r="C6" s="63"/>
      <c r="D6" s="63"/>
      <c r="E6" s="63"/>
      <c r="F6" s="66"/>
      <c r="G6" s="85" t="s">
        <v>76</v>
      </c>
      <c r="H6" s="85"/>
      <c r="I6" s="63"/>
      <c r="J6" s="63"/>
      <c r="K6" s="63"/>
      <c r="L6" s="63"/>
      <c r="M6" s="63"/>
      <c r="N6" s="63"/>
      <c r="O6" s="63"/>
      <c r="P6" s="60"/>
    </row>
    <row r="7" spans="1:16" ht="12.75" customHeight="1">
      <c r="A7" s="63"/>
      <c r="B7" s="63"/>
      <c r="C7" s="63"/>
      <c r="D7" s="63"/>
      <c r="E7" s="63"/>
      <c r="F7" s="86" t="s">
        <v>81</v>
      </c>
      <c r="G7" s="86"/>
      <c r="H7" s="86"/>
      <c r="I7" s="63"/>
      <c r="J7" s="63"/>
      <c r="K7" s="63"/>
      <c r="L7" s="63"/>
      <c r="M7" s="63"/>
      <c r="N7" s="63"/>
      <c r="O7" s="63"/>
      <c r="P7" s="60"/>
    </row>
    <row r="8" spans="1:16" ht="12.75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0"/>
    </row>
    <row r="9" spans="1:16" ht="39" customHeigh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0"/>
    </row>
    <row r="10" spans="1:16" ht="13.15" customHeight="1">
      <c r="A10" s="80" t="s">
        <v>77</v>
      </c>
      <c r="B10" s="80"/>
      <c r="C10" s="80"/>
      <c r="D10" s="80"/>
      <c r="E10" s="80"/>
      <c r="F10" s="80"/>
      <c r="G10" s="80"/>
      <c r="H10" s="80"/>
      <c r="I10" s="63"/>
      <c r="J10" s="63"/>
      <c r="K10" s="63"/>
      <c r="L10" s="63"/>
      <c r="M10" s="63"/>
      <c r="N10" s="63"/>
      <c r="O10" s="63"/>
      <c r="P10" s="60"/>
    </row>
    <row r="11" spans="1:16" ht="13.15" customHeight="1">
      <c r="A11" s="80" t="s">
        <v>52</v>
      </c>
      <c r="B11" s="80"/>
      <c r="C11" s="80"/>
      <c r="D11" s="80"/>
      <c r="E11" s="80"/>
      <c r="F11" s="80"/>
      <c r="G11" s="80"/>
      <c r="H11" s="80"/>
      <c r="I11" s="63"/>
      <c r="J11" s="63"/>
      <c r="K11" s="63"/>
      <c r="L11" s="63"/>
      <c r="M11" s="63"/>
      <c r="N11" s="63"/>
      <c r="O11" s="63"/>
      <c r="P11" s="60"/>
    </row>
    <row r="12" spans="1:16" s="53" customFormat="1" ht="29.25" customHeight="1">
      <c r="A12" s="81"/>
      <c r="B12" s="81"/>
      <c r="C12" s="81"/>
      <c r="D12" s="81"/>
      <c r="E12" s="81"/>
      <c r="F12" s="81"/>
      <c r="G12" s="81"/>
      <c r="H12" s="81"/>
      <c r="I12" s="64"/>
      <c r="J12" s="64"/>
      <c r="K12" s="64"/>
      <c r="L12" s="64"/>
      <c r="M12" s="64"/>
      <c r="N12" s="64"/>
      <c r="O12" s="64"/>
      <c r="P12" s="61"/>
    </row>
    <row r="13" spans="1:16" ht="20.45" customHeight="1">
      <c r="A13" s="83" t="s">
        <v>66</v>
      </c>
      <c r="B13" s="83"/>
      <c r="C13" s="83" t="s">
        <v>61</v>
      </c>
      <c r="D13" s="82" t="s">
        <v>3</v>
      </c>
      <c r="E13" s="82"/>
      <c r="F13" s="82"/>
      <c r="G13" s="82" t="s">
        <v>9</v>
      </c>
      <c r="H13" s="82" t="s">
        <v>65</v>
      </c>
      <c r="I13" s="59"/>
      <c r="J13" s="63"/>
      <c r="K13" s="63"/>
      <c r="L13" s="63"/>
      <c r="M13" s="63"/>
      <c r="N13" s="63"/>
      <c r="O13" s="63"/>
      <c r="P13" s="60"/>
    </row>
    <row r="14" spans="1:16" ht="42.6" customHeight="1">
      <c r="A14" s="77" t="s">
        <v>72</v>
      </c>
      <c r="B14" s="77"/>
      <c r="C14" s="83"/>
      <c r="D14" s="72" t="s">
        <v>62</v>
      </c>
      <c r="E14" s="72" t="s">
        <v>63</v>
      </c>
      <c r="F14" s="72" t="s">
        <v>64</v>
      </c>
      <c r="G14" s="82"/>
      <c r="H14" s="82"/>
      <c r="I14" s="65"/>
      <c r="J14" s="62"/>
      <c r="K14" s="62"/>
      <c r="L14" s="62"/>
      <c r="M14" s="62"/>
      <c r="N14" s="62"/>
      <c r="O14" s="62"/>
    </row>
    <row r="15" spans="1:16" s="5" customFormat="1" ht="13.15" customHeight="1">
      <c r="A15" s="75" t="s">
        <v>67</v>
      </c>
      <c r="B15" s="28" t="s">
        <v>19</v>
      </c>
      <c r="C15" s="29">
        <v>60</v>
      </c>
      <c r="D15" s="26">
        <v>1.028313253012048</v>
      </c>
      <c r="E15" s="26">
        <v>3.0144578313253008</v>
      </c>
      <c r="F15" s="26">
        <v>5.0951807228915653</v>
      </c>
      <c r="G15" s="30">
        <f t="shared" ref="G15" si="0">D15*4+E15*9+F15*4</f>
        <v>51.62409638554216</v>
      </c>
      <c r="H15" s="24"/>
      <c r="I15" s="4"/>
    </row>
    <row r="16" spans="1:16" ht="13.15" customHeight="1">
      <c r="A16" s="75"/>
      <c r="B16" s="26" t="s">
        <v>69</v>
      </c>
      <c r="C16" s="32">
        <v>150</v>
      </c>
      <c r="D16" s="26">
        <v>15.771800000000001</v>
      </c>
      <c r="E16" s="26">
        <v>30.409400000000005</v>
      </c>
      <c r="F16" s="26">
        <v>2.7178</v>
      </c>
      <c r="G16" s="30">
        <f t="shared" ref="G16:G79" si="1">D16*4+E16*9+F16*4</f>
        <v>347.64300000000003</v>
      </c>
      <c r="H16" s="21">
        <v>212</v>
      </c>
      <c r="I16" s="4"/>
    </row>
    <row r="17" spans="1:9" s="5" customFormat="1" ht="13.15" customHeight="1">
      <c r="A17" s="75"/>
      <c r="B17" s="26" t="s">
        <v>6</v>
      </c>
      <c r="C17" s="32">
        <v>200</v>
      </c>
      <c r="D17" s="31">
        <v>4.0780000000000003</v>
      </c>
      <c r="E17" s="31">
        <v>3.5439999999999996</v>
      </c>
      <c r="F17" s="31">
        <v>17.577999999999999</v>
      </c>
      <c r="G17" s="30">
        <f t="shared" si="1"/>
        <v>118.52</v>
      </c>
      <c r="H17" s="21">
        <v>382</v>
      </c>
      <c r="I17" s="4"/>
    </row>
    <row r="18" spans="1:9" s="4" customFormat="1" ht="13.15" customHeight="1">
      <c r="A18" s="75"/>
      <c r="B18" s="26" t="s">
        <v>5</v>
      </c>
      <c r="C18" s="32">
        <v>20</v>
      </c>
      <c r="D18" s="26">
        <f>2.7/2</f>
        <v>1.35</v>
      </c>
      <c r="E18" s="26">
        <f>0.34/2</f>
        <v>0.17</v>
      </c>
      <c r="F18" s="26">
        <f>20.06/2</f>
        <v>10.029999999999999</v>
      </c>
      <c r="G18" s="30">
        <f t="shared" si="1"/>
        <v>47.05</v>
      </c>
      <c r="H18" s="21"/>
    </row>
    <row r="19" spans="1:9" s="4" customFormat="1" ht="13.15" customHeight="1">
      <c r="A19" s="75"/>
      <c r="B19" s="26" t="s">
        <v>4</v>
      </c>
      <c r="C19" s="32">
        <v>25</v>
      </c>
      <c r="D19" s="31">
        <v>1.4</v>
      </c>
      <c r="E19" s="31">
        <v>0.28000000000000003</v>
      </c>
      <c r="F19" s="31">
        <v>12.35</v>
      </c>
      <c r="G19" s="30">
        <f t="shared" si="1"/>
        <v>57.519999999999996</v>
      </c>
      <c r="H19" s="23"/>
    </row>
    <row r="20" spans="1:9" s="4" customFormat="1" ht="13.15" customHeight="1">
      <c r="A20" s="75"/>
      <c r="B20" s="26" t="s">
        <v>20</v>
      </c>
      <c r="C20" s="32">
        <v>150</v>
      </c>
      <c r="D20" s="30">
        <v>1.7999999999999998</v>
      </c>
      <c r="E20" s="30">
        <v>0.6</v>
      </c>
      <c r="F20" s="30">
        <v>25.2</v>
      </c>
      <c r="G20" s="30">
        <f t="shared" si="1"/>
        <v>113.39999999999999</v>
      </c>
      <c r="H20" s="21">
        <v>338</v>
      </c>
    </row>
    <row r="21" spans="1:9" s="4" customFormat="1" ht="13.15" customHeight="1">
      <c r="A21" s="75"/>
      <c r="B21" s="31"/>
      <c r="C21" s="32"/>
      <c r="D21" s="31"/>
      <c r="E21" s="31"/>
      <c r="F21" s="31"/>
      <c r="G21" s="30"/>
      <c r="H21" s="31"/>
    </row>
    <row r="22" spans="1:9" ht="13.15" customHeight="1">
      <c r="A22" s="22"/>
      <c r="B22" s="33" t="s">
        <v>68</v>
      </c>
      <c r="C22" s="34">
        <f t="shared" ref="C22:G22" si="2">SUM(C15:C21)</f>
        <v>605</v>
      </c>
      <c r="D22" s="34">
        <f t="shared" si="2"/>
        <v>25.42811325301205</v>
      </c>
      <c r="E22" s="34">
        <f t="shared" si="2"/>
        <v>38.017857831325308</v>
      </c>
      <c r="F22" s="34">
        <f t="shared" si="2"/>
        <v>72.970980722891568</v>
      </c>
      <c r="G22" s="34">
        <f t="shared" si="2"/>
        <v>735.75709638554213</v>
      </c>
      <c r="H22" s="34"/>
    </row>
    <row r="23" spans="1:9" s="6" customFormat="1" ht="13.15" customHeight="1">
      <c r="A23" s="67"/>
      <c r="B23" s="68"/>
      <c r="C23" s="29"/>
      <c r="D23" s="35"/>
      <c r="E23" s="35"/>
      <c r="F23" s="35"/>
      <c r="G23" s="30"/>
      <c r="H23" s="35"/>
    </row>
    <row r="24" spans="1:9" ht="13.15" customHeight="1">
      <c r="A24" s="77" t="s">
        <v>53</v>
      </c>
      <c r="B24" s="77"/>
      <c r="C24" s="27"/>
      <c r="D24" s="36"/>
      <c r="E24" s="36"/>
      <c r="F24" s="36"/>
      <c r="G24" s="36"/>
      <c r="H24" s="36"/>
    </row>
    <row r="25" spans="1:9" ht="13.15" customHeight="1">
      <c r="A25" s="76" t="s">
        <v>67</v>
      </c>
      <c r="B25" s="31" t="s">
        <v>39</v>
      </c>
      <c r="C25" s="32">
        <v>60</v>
      </c>
      <c r="D25" s="31">
        <v>0.56000000000000005</v>
      </c>
      <c r="E25" s="31">
        <v>0.05</v>
      </c>
      <c r="F25" s="31">
        <v>1.75</v>
      </c>
      <c r="G25" s="30">
        <v>9.6900000000000013</v>
      </c>
      <c r="H25" s="21">
        <v>52</v>
      </c>
    </row>
    <row r="26" spans="1:9" s="7" customFormat="1" ht="12.75" customHeight="1">
      <c r="A26" s="76"/>
      <c r="B26" s="55" t="s">
        <v>40</v>
      </c>
      <c r="C26" s="32">
        <v>80</v>
      </c>
      <c r="D26" s="31">
        <v>8.0399999999999991</v>
      </c>
      <c r="E26" s="31">
        <v>9.07</v>
      </c>
      <c r="F26" s="31">
        <v>9.5</v>
      </c>
      <c r="G26" s="30">
        <f t="shared" si="1"/>
        <v>151.79</v>
      </c>
      <c r="H26" s="21" t="s">
        <v>70</v>
      </c>
    </row>
    <row r="27" spans="1:9" s="9" customFormat="1" ht="13.15" customHeight="1">
      <c r="A27" s="76"/>
      <c r="B27" s="26" t="s">
        <v>41</v>
      </c>
      <c r="C27" s="32">
        <v>150</v>
      </c>
      <c r="D27" s="30">
        <v>6.84</v>
      </c>
      <c r="E27" s="30">
        <v>9.19</v>
      </c>
      <c r="F27" s="30">
        <v>49.2</v>
      </c>
      <c r="G27" s="30">
        <f t="shared" si="1"/>
        <v>306.87</v>
      </c>
      <c r="H27" s="21"/>
      <c r="I27" s="8"/>
    </row>
    <row r="28" spans="1:9" s="9" customFormat="1" ht="13.15" customHeight="1">
      <c r="A28" s="76"/>
      <c r="B28" s="19" t="s">
        <v>44</v>
      </c>
      <c r="C28" s="18">
        <v>200</v>
      </c>
      <c r="D28" s="30">
        <v>0.3</v>
      </c>
      <c r="E28" s="30">
        <v>0</v>
      </c>
      <c r="F28" s="30">
        <v>15.2</v>
      </c>
      <c r="G28" s="31">
        <f>D28*4+E28*9+F28*4</f>
        <v>62</v>
      </c>
      <c r="H28" s="25">
        <v>388</v>
      </c>
      <c r="I28" s="8"/>
    </row>
    <row r="29" spans="1:9" s="7" customFormat="1" ht="13.15" customHeight="1">
      <c r="A29" s="76"/>
      <c r="B29" s="26" t="s">
        <v>5</v>
      </c>
      <c r="C29" s="32">
        <v>25</v>
      </c>
      <c r="D29" s="26">
        <f>1.35*25/20</f>
        <v>1.6875</v>
      </c>
      <c r="E29" s="26">
        <f>0.17*25/20</f>
        <v>0.21249999999999999</v>
      </c>
      <c r="F29" s="26">
        <f>10.03*25/20</f>
        <v>12.537499999999998</v>
      </c>
      <c r="G29" s="30">
        <f>D29*4+E29*9+F29*4</f>
        <v>58.812499999999993</v>
      </c>
      <c r="H29" s="21"/>
    </row>
    <row r="30" spans="1:9" s="4" customFormat="1" ht="13.15" customHeight="1">
      <c r="A30" s="76"/>
      <c r="B30" s="26" t="s">
        <v>4</v>
      </c>
      <c r="C30" s="32">
        <v>25</v>
      </c>
      <c r="D30" s="30">
        <v>1.4</v>
      </c>
      <c r="E30" s="30">
        <v>0.27500000000000002</v>
      </c>
      <c r="F30" s="30">
        <v>12.350000000000001</v>
      </c>
      <c r="G30" s="30">
        <f t="shared" si="1"/>
        <v>57.475000000000009</v>
      </c>
      <c r="H30" s="30"/>
    </row>
    <row r="31" spans="1:9" s="4" customFormat="1" ht="13.15" customHeight="1">
      <c r="A31" s="76"/>
      <c r="B31" s="26" t="s">
        <v>28</v>
      </c>
      <c r="C31" s="32">
        <v>115</v>
      </c>
      <c r="D31" s="31">
        <f>3*1.15</f>
        <v>3.4499999999999997</v>
      </c>
      <c r="E31" s="31">
        <f>3.2*1.15</f>
        <v>3.6799999999999997</v>
      </c>
      <c r="F31" s="31">
        <f>1.15*4.1</f>
        <v>4.714999999999999</v>
      </c>
      <c r="G31" s="30">
        <f t="shared" si="1"/>
        <v>65.779999999999987</v>
      </c>
      <c r="H31" s="31"/>
    </row>
    <row r="32" spans="1:9" s="4" customFormat="1" ht="13.15" customHeight="1">
      <c r="A32" s="76"/>
      <c r="B32" s="26"/>
      <c r="C32" s="32"/>
      <c r="D32" s="31"/>
      <c r="E32" s="31"/>
      <c r="F32" s="31"/>
      <c r="G32" s="31"/>
      <c r="H32" s="31"/>
    </row>
    <row r="33" spans="1:9" s="4" customFormat="1" ht="13.15" customHeight="1">
      <c r="A33" s="22"/>
      <c r="B33" s="37" t="s">
        <v>7</v>
      </c>
      <c r="C33" s="38">
        <f t="shared" ref="C33:G33" si="3">SUM(C25:C32)</f>
        <v>655</v>
      </c>
      <c r="D33" s="34">
        <f t="shared" si="3"/>
        <v>22.2775</v>
      </c>
      <c r="E33" s="34">
        <f t="shared" si="3"/>
        <v>22.477499999999999</v>
      </c>
      <c r="F33" s="34">
        <f t="shared" si="3"/>
        <v>105.2525</v>
      </c>
      <c r="G33" s="34">
        <f t="shared" si="3"/>
        <v>712.41750000000002</v>
      </c>
      <c r="H33" s="34"/>
    </row>
    <row r="34" spans="1:9" ht="13.15" customHeight="1">
      <c r="A34" s="67"/>
      <c r="B34" s="69"/>
      <c r="C34" s="29"/>
      <c r="D34" s="35"/>
      <c r="E34" s="35"/>
      <c r="F34" s="35"/>
      <c r="G34" s="30"/>
      <c r="H34" s="35"/>
    </row>
    <row r="35" spans="1:9" ht="13.15" customHeight="1">
      <c r="A35" s="77" t="s">
        <v>54</v>
      </c>
      <c r="B35" s="77"/>
      <c r="C35" s="27"/>
      <c r="D35" s="36"/>
      <c r="E35" s="36"/>
      <c r="F35" s="36"/>
      <c r="G35" s="36"/>
      <c r="H35" s="36"/>
      <c r="I35" s="4"/>
    </row>
    <row r="36" spans="1:9" ht="13.15" customHeight="1">
      <c r="A36" s="78" t="s">
        <v>67</v>
      </c>
      <c r="B36" s="28" t="s">
        <v>42</v>
      </c>
      <c r="C36" s="29">
        <v>60</v>
      </c>
      <c r="D36" s="26">
        <v>1.028313253012048</v>
      </c>
      <c r="E36" s="26">
        <v>3.0144578313253008</v>
      </c>
      <c r="F36" s="26">
        <v>5.0951807228915653</v>
      </c>
      <c r="G36" s="30">
        <f t="shared" si="1"/>
        <v>51.62409638554216</v>
      </c>
      <c r="H36" s="24">
        <v>47</v>
      </c>
      <c r="I36" s="4"/>
    </row>
    <row r="37" spans="1:9" s="5" customFormat="1" ht="13.15" customHeight="1">
      <c r="A37" s="78"/>
      <c r="B37" s="26" t="s">
        <v>27</v>
      </c>
      <c r="C37" s="32">
        <v>173</v>
      </c>
      <c r="D37" s="30">
        <v>16.3</v>
      </c>
      <c r="E37" s="30">
        <v>18.170000000000002</v>
      </c>
      <c r="F37" s="30">
        <v>15.33</v>
      </c>
      <c r="G37" s="30">
        <f t="shared" si="1"/>
        <v>290.05</v>
      </c>
      <c r="H37" s="21">
        <v>258</v>
      </c>
      <c r="I37" s="4"/>
    </row>
    <row r="38" spans="1:9" ht="13.15" customHeight="1">
      <c r="A38" s="78"/>
      <c r="B38" s="73" t="s">
        <v>78</v>
      </c>
      <c r="C38" s="73">
        <v>200</v>
      </c>
      <c r="D38" s="74">
        <v>2.9</v>
      </c>
      <c r="E38" s="74">
        <v>2.5</v>
      </c>
      <c r="F38" s="74">
        <v>14.7</v>
      </c>
      <c r="G38" s="74">
        <f t="shared" ref="G38" si="4">F38*4+E38*9+D38*4</f>
        <v>92.899999999999991</v>
      </c>
      <c r="H38" s="21">
        <v>358</v>
      </c>
      <c r="I38" s="4"/>
    </row>
    <row r="39" spans="1:9" s="4" customFormat="1" ht="13.15" customHeight="1">
      <c r="A39" s="78"/>
      <c r="B39" s="26" t="s">
        <v>5</v>
      </c>
      <c r="C39" s="32">
        <v>25</v>
      </c>
      <c r="D39" s="26">
        <f>1.35*25/20</f>
        <v>1.6875</v>
      </c>
      <c r="E39" s="26">
        <f>0.17*25/20</f>
        <v>0.21249999999999999</v>
      </c>
      <c r="F39" s="26">
        <f>10.03*25/20</f>
        <v>12.537499999999998</v>
      </c>
      <c r="G39" s="30">
        <f>D39*4+E39*9+F39*4</f>
        <v>58.812499999999993</v>
      </c>
      <c r="H39" s="21"/>
    </row>
    <row r="40" spans="1:9" ht="13.15" customHeight="1">
      <c r="A40" s="78"/>
      <c r="B40" s="26" t="s">
        <v>4</v>
      </c>
      <c r="C40" s="32">
        <v>25</v>
      </c>
      <c r="D40" s="26">
        <v>1.4</v>
      </c>
      <c r="E40" s="26">
        <v>0.27500000000000002</v>
      </c>
      <c r="F40" s="26">
        <v>12.350000000000001</v>
      </c>
      <c r="G40" s="30">
        <f t="shared" si="1"/>
        <v>57.475000000000009</v>
      </c>
      <c r="H40" s="21"/>
      <c r="I40" s="4"/>
    </row>
    <row r="41" spans="1:9" s="4" customFormat="1" ht="13.15" customHeight="1">
      <c r="A41" s="78"/>
      <c r="B41" s="26" t="s">
        <v>80</v>
      </c>
      <c r="C41" s="32">
        <v>150</v>
      </c>
      <c r="D41" s="31">
        <f>2.9*1.5</f>
        <v>4.3499999999999996</v>
      </c>
      <c r="E41" s="31">
        <f>2.5*1.5</f>
        <v>3.75</v>
      </c>
      <c r="F41" s="31">
        <f>6</f>
        <v>6</v>
      </c>
      <c r="G41" s="30">
        <f t="shared" si="1"/>
        <v>75.150000000000006</v>
      </c>
      <c r="H41" s="23"/>
    </row>
    <row r="42" spans="1:9" s="4" customFormat="1" ht="13.15" customHeight="1">
      <c r="A42" s="78"/>
      <c r="B42" s="31"/>
      <c r="C42" s="32"/>
      <c r="D42" s="31"/>
      <c r="E42" s="31"/>
      <c r="F42" s="31"/>
      <c r="G42" s="30">
        <f t="shared" si="1"/>
        <v>0</v>
      </c>
      <c r="H42" s="21"/>
    </row>
    <row r="43" spans="1:9" s="4" customFormat="1" ht="13.15" customHeight="1">
      <c r="A43" s="22"/>
      <c r="B43" s="33" t="s">
        <v>7</v>
      </c>
      <c r="C43" s="38">
        <f t="shared" ref="C43:G43" si="5">SUM(C36:C42)</f>
        <v>633</v>
      </c>
      <c r="D43" s="34">
        <f t="shared" si="5"/>
        <v>27.665813253012047</v>
      </c>
      <c r="E43" s="34">
        <f t="shared" si="5"/>
        <v>27.921957831325301</v>
      </c>
      <c r="F43" s="34">
        <f t="shared" si="5"/>
        <v>66.01268072289156</v>
      </c>
      <c r="G43" s="34">
        <f t="shared" si="5"/>
        <v>626.01159638554213</v>
      </c>
      <c r="H43" s="34"/>
    </row>
    <row r="44" spans="1:9" s="9" customFormat="1" ht="13.15" customHeight="1">
      <c r="A44" s="67"/>
      <c r="B44" s="68"/>
      <c r="C44" s="29"/>
      <c r="D44" s="35"/>
      <c r="E44" s="35"/>
      <c r="F44" s="35"/>
      <c r="G44" s="30"/>
      <c r="H44" s="35"/>
      <c r="I44" s="7"/>
    </row>
    <row r="45" spans="1:9" ht="13.15" customHeight="1">
      <c r="A45" s="77" t="s">
        <v>55</v>
      </c>
      <c r="B45" s="77"/>
      <c r="C45" s="27"/>
      <c r="D45" s="36"/>
      <c r="E45" s="36"/>
      <c r="F45" s="36"/>
      <c r="G45" s="36"/>
      <c r="H45" s="36"/>
      <c r="I45" s="4"/>
    </row>
    <row r="46" spans="1:9" s="5" customFormat="1" ht="13.15" customHeight="1">
      <c r="A46" s="79" t="s">
        <v>67</v>
      </c>
      <c r="B46" s="26" t="s">
        <v>26</v>
      </c>
      <c r="C46" s="19">
        <v>60</v>
      </c>
      <c r="D46" s="31">
        <v>1.0069999999999999</v>
      </c>
      <c r="E46" s="31">
        <v>5.0999999999999997E-2</v>
      </c>
      <c r="F46" s="31">
        <v>12.27</v>
      </c>
      <c r="G46" s="39">
        <f t="shared" ref="G46:G52" si="6">D46*4+E46*9+F46*4</f>
        <v>53.567</v>
      </c>
      <c r="H46" s="23"/>
      <c r="I46" s="4"/>
    </row>
    <row r="47" spans="1:9" ht="13.15" customHeight="1">
      <c r="A47" s="79"/>
      <c r="B47" s="26" t="s">
        <v>43</v>
      </c>
      <c r="C47" s="32">
        <v>80</v>
      </c>
      <c r="D47" s="26">
        <v>6.92</v>
      </c>
      <c r="E47" s="26">
        <v>5.54</v>
      </c>
      <c r="F47" s="26">
        <v>9.61</v>
      </c>
      <c r="G47" s="30">
        <f t="shared" si="6"/>
        <v>115.97999999999999</v>
      </c>
      <c r="H47" s="21">
        <v>234</v>
      </c>
      <c r="I47" s="4"/>
    </row>
    <row r="48" spans="1:9" s="4" customFormat="1" ht="13.15" customHeight="1">
      <c r="A48" s="79"/>
      <c r="B48" s="26" t="s">
        <v>73</v>
      </c>
      <c r="C48" s="32">
        <v>150</v>
      </c>
      <c r="D48" s="26">
        <v>2.8683999999999998</v>
      </c>
      <c r="E48" s="26">
        <v>5.6231999999999998</v>
      </c>
      <c r="F48" s="26">
        <v>19.8658</v>
      </c>
      <c r="G48" s="30">
        <f t="shared" si="6"/>
        <v>141.54559999999998</v>
      </c>
      <c r="H48" s="21">
        <v>312</v>
      </c>
    </row>
    <row r="49" spans="1:9" s="4" customFormat="1" ht="13.15" customHeight="1">
      <c r="A49" s="79"/>
      <c r="B49" s="26" t="s">
        <v>46</v>
      </c>
      <c r="C49" s="32">
        <v>200</v>
      </c>
      <c r="D49" s="30">
        <v>4.0780000000000003</v>
      </c>
      <c r="E49" s="30">
        <v>3.5439999999999996</v>
      </c>
      <c r="F49" s="30">
        <v>17.577999999999999</v>
      </c>
      <c r="G49" s="30">
        <f t="shared" si="6"/>
        <v>118.52</v>
      </c>
      <c r="H49" s="21">
        <v>397</v>
      </c>
    </row>
    <row r="50" spans="1:9" s="4" customFormat="1" ht="13.15" customHeight="1">
      <c r="A50" s="79"/>
      <c r="B50" s="26" t="s">
        <v>4</v>
      </c>
      <c r="C50" s="32">
        <v>25</v>
      </c>
      <c r="D50" s="31">
        <v>1.4</v>
      </c>
      <c r="E50" s="31">
        <v>0.28000000000000003</v>
      </c>
      <c r="F50" s="31">
        <v>12.35</v>
      </c>
      <c r="G50" s="30">
        <f t="shared" si="6"/>
        <v>57.519999999999996</v>
      </c>
      <c r="H50" s="21"/>
    </row>
    <row r="51" spans="1:9" s="4" customFormat="1" ht="13.15" customHeight="1">
      <c r="A51" s="79"/>
      <c r="B51" s="26" t="s">
        <v>5</v>
      </c>
      <c r="C51" s="32">
        <v>25</v>
      </c>
      <c r="D51" s="26">
        <f>1.35*25/20</f>
        <v>1.6875</v>
      </c>
      <c r="E51" s="26">
        <f>0.17*25/20</f>
        <v>0.21249999999999999</v>
      </c>
      <c r="F51" s="26">
        <f>10.03*25/20</f>
        <v>12.537499999999998</v>
      </c>
      <c r="G51" s="30">
        <f t="shared" si="6"/>
        <v>58.812499999999993</v>
      </c>
      <c r="H51" s="21"/>
    </row>
    <row r="52" spans="1:9" ht="13.15" customHeight="1">
      <c r="A52" s="79"/>
      <c r="B52" s="26" t="s">
        <v>14</v>
      </c>
      <c r="C52" s="32">
        <v>20</v>
      </c>
      <c r="D52" s="31">
        <v>1.675</v>
      </c>
      <c r="E52" s="30">
        <v>1.8875</v>
      </c>
      <c r="F52" s="30">
        <v>18.015000000000001</v>
      </c>
      <c r="G52" s="30">
        <f t="shared" si="6"/>
        <v>95.747500000000002</v>
      </c>
      <c r="H52" s="21"/>
      <c r="I52" s="4"/>
    </row>
    <row r="53" spans="1:9" ht="13.15" customHeight="1">
      <c r="A53" s="79"/>
      <c r="B53" s="31"/>
      <c r="C53" s="32"/>
      <c r="D53" s="31"/>
      <c r="E53" s="31"/>
      <c r="F53" s="31"/>
      <c r="G53" s="31"/>
      <c r="H53" s="21"/>
      <c r="I53" s="4"/>
    </row>
    <row r="54" spans="1:9" ht="13.15" customHeight="1">
      <c r="A54" s="22"/>
      <c r="B54" s="33" t="s">
        <v>7</v>
      </c>
      <c r="C54" s="34">
        <f>SUM(C46:C53)</f>
        <v>560</v>
      </c>
      <c r="D54" s="34">
        <f t="shared" ref="D54:G54" si="7">SUM(D46:D53)</f>
        <v>19.635899999999999</v>
      </c>
      <c r="E54" s="34">
        <f t="shared" si="7"/>
        <v>17.138199999999998</v>
      </c>
      <c r="F54" s="34">
        <f t="shared" si="7"/>
        <v>102.22629999999999</v>
      </c>
      <c r="G54" s="34">
        <f t="shared" si="7"/>
        <v>641.69259999999986</v>
      </c>
      <c r="H54" s="34"/>
      <c r="I54" s="4"/>
    </row>
    <row r="55" spans="1:9" s="4" customFormat="1" ht="13.15" customHeight="1">
      <c r="A55" s="67"/>
      <c r="B55" s="68"/>
      <c r="C55" s="29"/>
      <c r="D55" s="35"/>
      <c r="E55" s="35"/>
      <c r="F55" s="35"/>
      <c r="G55" s="30"/>
      <c r="H55" s="35"/>
    </row>
    <row r="56" spans="1:9" s="5" customFormat="1" ht="13.15" customHeight="1">
      <c r="A56" s="77" t="s">
        <v>56</v>
      </c>
      <c r="B56" s="77"/>
      <c r="C56" s="27"/>
      <c r="D56" s="36"/>
      <c r="E56" s="36"/>
      <c r="F56" s="36"/>
      <c r="G56" s="36"/>
      <c r="H56" s="36"/>
      <c r="I56" s="4"/>
    </row>
    <row r="57" spans="1:9" s="4" customFormat="1" ht="13.15" customHeight="1">
      <c r="A57" s="79" t="s">
        <v>67</v>
      </c>
      <c r="B57" s="26" t="s">
        <v>51</v>
      </c>
      <c r="C57" s="32">
        <v>60</v>
      </c>
      <c r="D57" s="30">
        <v>0.4</v>
      </c>
      <c r="E57" s="30">
        <v>0.05</v>
      </c>
      <c r="F57" s="30">
        <v>0.85</v>
      </c>
      <c r="G57" s="30">
        <v>5.45</v>
      </c>
      <c r="H57" s="21">
        <v>70</v>
      </c>
    </row>
    <row r="58" spans="1:9" s="4" customFormat="1" ht="13.15" customHeight="1">
      <c r="A58" s="79"/>
      <c r="B58" s="20" t="s">
        <v>35</v>
      </c>
      <c r="C58" s="54">
        <v>60</v>
      </c>
      <c r="D58" s="31">
        <v>8.25</v>
      </c>
      <c r="E58" s="31">
        <v>12.1</v>
      </c>
      <c r="F58" s="31">
        <v>7.16</v>
      </c>
      <c r="G58" s="30">
        <f>D58*4+E58*9+F58*4</f>
        <v>170.53999999999996</v>
      </c>
      <c r="H58" s="21">
        <v>268</v>
      </c>
    </row>
    <row r="59" spans="1:9" s="4" customFormat="1" ht="13.15" customHeight="1">
      <c r="A59" s="79"/>
      <c r="B59" s="20" t="s">
        <v>45</v>
      </c>
      <c r="C59" s="54">
        <v>110</v>
      </c>
      <c r="D59" s="31">
        <v>4.1399999999999997</v>
      </c>
      <c r="E59" s="31">
        <v>5</v>
      </c>
      <c r="F59" s="31">
        <v>23.4</v>
      </c>
      <c r="G59" s="30">
        <v>155.16</v>
      </c>
      <c r="H59" s="21" t="s">
        <v>36</v>
      </c>
    </row>
    <row r="60" spans="1:9" s="4" customFormat="1" ht="13.15" customHeight="1">
      <c r="A60" s="79"/>
      <c r="B60" s="26" t="s">
        <v>21</v>
      </c>
      <c r="C60" s="32">
        <v>200</v>
      </c>
      <c r="D60" s="31">
        <v>1.52</v>
      </c>
      <c r="E60" s="31">
        <v>1.35</v>
      </c>
      <c r="F60" s="31">
        <v>15.9</v>
      </c>
      <c r="G60" s="30">
        <f t="shared" ref="G60" si="8">D60*4+E60*9+F60*4</f>
        <v>81.83</v>
      </c>
      <c r="H60" s="25">
        <v>388</v>
      </c>
    </row>
    <row r="61" spans="1:9" s="4" customFormat="1" ht="13.15" customHeight="1">
      <c r="A61" s="79"/>
      <c r="B61" s="26" t="s">
        <v>5</v>
      </c>
      <c r="C61" s="32">
        <v>20</v>
      </c>
      <c r="D61" s="26">
        <f>2.7/2</f>
        <v>1.35</v>
      </c>
      <c r="E61" s="26">
        <f>0.34/2</f>
        <v>0.17</v>
      </c>
      <c r="F61" s="26">
        <f>20.06/2</f>
        <v>10.029999999999999</v>
      </c>
      <c r="G61" s="30">
        <f t="shared" ref="G61" si="9">D61*4+E61*9+F61*4</f>
        <v>47.05</v>
      </c>
      <c r="H61" s="21"/>
    </row>
    <row r="62" spans="1:9" ht="13.15" customHeight="1">
      <c r="A62" s="79"/>
      <c r="B62" s="26" t="s">
        <v>4</v>
      </c>
      <c r="C62" s="32">
        <v>25</v>
      </c>
      <c r="D62" s="31">
        <v>1.4</v>
      </c>
      <c r="E62" s="31">
        <v>0.28000000000000003</v>
      </c>
      <c r="F62" s="31">
        <v>12.35</v>
      </c>
      <c r="G62" s="30">
        <f>D62*4+E62*9+F62*4</f>
        <v>57.519999999999996</v>
      </c>
      <c r="H62" s="21"/>
      <c r="I62" s="4"/>
    </row>
    <row r="63" spans="1:9" s="4" customFormat="1" ht="13.15" customHeight="1">
      <c r="A63" s="79"/>
      <c r="B63" s="26" t="s">
        <v>12</v>
      </c>
      <c r="C63" s="32">
        <v>200</v>
      </c>
      <c r="D63" s="30">
        <v>1.5</v>
      </c>
      <c r="E63" s="30">
        <v>0</v>
      </c>
      <c r="F63" s="30">
        <v>22.8</v>
      </c>
      <c r="G63" s="30">
        <f>D63*4+E63*9+F63*4</f>
        <v>97.2</v>
      </c>
      <c r="H63" s="21"/>
    </row>
    <row r="64" spans="1:9" s="5" customFormat="1" ht="13.15" customHeight="1">
      <c r="A64" s="79"/>
      <c r="B64" s="26"/>
      <c r="C64" s="32"/>
      <c r="D64" s="30"/>
      <c r="E64" s="30"/>
      <c r="F64" s="30"/>
      <c r="G64" s="30"/>
      <c r="H64" s="21"/>
      <c r="I64" s="4"/>
    </row>
    <row r="65" spans="1:9" ht="13.15" customHeight="1">
      <c r="A65" s="22"/>
      <c r="B65" s="33" t="s">
        <v>7</v>
      </c>
      <c r="C65" s="38">
        <f>SUM(C57:C64)</f>
        <v>675</v>
      </c>
      <c r="D65" s="34">
        <f>SUM(D57:D64)</f>
        <v>18.559999999999999</v>
      </c>
      <c r="E65" s="34">
        <f t="shared" ref="E65:G65" si="10">SUM(E57:E64)</f>
        <v>18.950000000000003</v>
      </c>
      <c r="F65" s="34">
        <f t="shared" si="10"/>
        <v>92.49</v>
      </c>
      <c r="G65" s="34">
        <f t="shared" si="10"/>
        <v>614.75</v>
      </c>
      <c r="H65" s="34"/>
      <c r="I65" s="4"/>
    </row>
    <row r="66" spans="1:9" ht="13.15" customHeight="1">
      <c r="A66" s="23"/>
      <c r="B66" s="26"/>
      <c r="C66" s="29"/>
      <c r="D66" s="35"/>
      <c r="E66" s="35"/>
      <c r="F66" s="35"/>
      <c r="G66" s="30"/>
      <c r="H66" s="35"/>
      <c r="I66" s="1"/>
    </row>
    <row r="67" spans="1:9" ht="13.15" customHeight="1">
      <c r="A67" s="77" t="s">
        <v>71</v>
      </c>
      <c r="B67" s="77"/>
      <c r="C67" s="27"/>
      <c r="D67" s="36"/>
      <c r="E67" s="36"/>
      <c r="F67" s="36"/>
      <c r="G67" s="36"/>
      <c r="H67" s="36"/>
      <c r="I67" s="1"/>
    </row>
    <row r="68" spans="1:9" s="4" customFormat="1" ht="13.15" customHeight="1">
      <c r="A68" s="79" t="s">
        <v>67</v>
      </c>
      <c r="B68" s="26" t="s">
        <v>79</v>
      </c>
      <c r="C68" s="32">
        <v>20</v>
      </c>
      <c r="D68" s="31">
        <v>5.2</v>
      </c>
      <c r="E68" s="31">
        <v>5.3200000000000012</v>
      </c>
      <c r="F68" s="31">
        <v>0</v>
      </c>
      <c r="G68" s="30">
        <v>68.680000000000007</v>
      </c>
      <c r="H68" s="21">
        <v>15</v>
      </c>
    </row>
    <row r="69" spans="1:9" s="4" customFormat="1" ht="13.15" customHeight="1">
      <c r="A69" s="79"/>
      <c r="B69" s="70" t="s">
        <v>50</v>
      </c>
      <c r="C69" s="71">
        <v>200</v>
      </c>
      <c r="D69" s="30">
        <v>5.0999999999999996</v>
      </c>
      <c r="E69" s="30">
        <v>10.72</v>
      </c>
      <c r="F69" s="30">
        <v>33.42</v>
      </c>
      <c r="G69" s="30">
        <f t="shared" si="1"/>
        <v>250.56</v>
      </c>
      <c r="H69" s="23">
        <v>181</v>
      </c>
    </row>
    <row r="70" spans="1:9" s="4" customFormat="1" ht="13.15" customHeight="1">
      <c r="A70" s="79"/>
      <c r="B70" s="73" t="s">
        <v>78</v>
      </c>
      <c r="C70" s="73">
        <v>200</v>
      </c>
      <c r="D70" s="74">
        <v>2.9</v>
      </c>
      <c r="E70" s="74">
        <v>2.5</v>
      </c>
      <c r="F70" s="74">
        <v>14.7</v>
      </c>
      <c r="G70" s="74">
        <f t="shared" ref="G70" si="11">F70*4+E70*9+D70*4</f>
        <v>92.899999999999991</v>
      </c>
      <c r="H70" s="21"/>
    </row>
    <row r="71" spans="1:9" s="4" customFormat="1" ht="13.15" customHeight="1">
      <c r="A71" s="79"/>
      <c r="B71" s="26" t="s">
        <v>33</v>
      </c>
      <c r="C71" s="32">
        <v>40</v>
      </c>
      <c r="D71" s="31">
        <v>2.7</v>
      </c>
      <c r="E71" s="31">
        <v>0.34</v>
      </c>
      <c r="F71" s="31">
        <v>20.059999999999999</v>
      </c>
      <c r="G71" s="30">
        <v>94.1</v>
      </c>
      <c r="H71" s="21"/>
    </row>
    <row r="72" spans="1:9" ht="13.15" customHeight="1">
      <c r="A72" s="79"/>
      <c r="B72" s="26" t="s">
        <v>20</v>
      </c>
      <c r="C72" s="32">
        <v>150</v>
      </c>
      <c r="D72" s="31">
        <v>0.6</v>
      </c>
      <c r="E72" s="31">
        <v>0.6</v>
      </c>
      <c r="F72" s="31">
        <v>14.7</v>
      </c>
      <c r="G72" s="30">
        <f t="shared" si="1"/>
        <v>66.599999999999994</v>
      </c>
      <c r="H72" s="21">
        <v>338</v>
      </c>
      <c r="I72" s="4"/>
    </row>
    <row r="73" spans="1:9" ht="13.15" customHeight="1">
      <c r="A73" s="79"/>
      <c r="B73" s="31"/>
      <c r="C73" s="32"/>
      <c r="D73" s="31"/>
      <c r="E73" s="31"/>
      <c r="F73" s="31"/>
      <c r="G73" s="31"/>
      <c r="H73" s="21"/>
      <c r="I73" s="4"/>
    </row>
    <row r="74" spans="1:9" s="5" customFormat="1" ht="13.15" customHeight="1">
      <c r="A74" s="22"/>
      <c r="B74" s="33" t="s">
        <v>7</v>
      </c>
      <c r="C74" s="38">
        <f>SUM(C68:C73)</f>
        <v>610</v>
      </c>
      <c r="D74" s="34">
        <f t="shared" ref="D74:G74" si="12">SUM(D68:D73)</f>
        <v>16.500000000000004</v>
      </c>
      <c r="E74" s="34">
        <f t="shared" si="12"/>
        <v>19.480000000000004</v>
      </c>
      <c r="F74" s="34">
        <f t="shared" si="12"/>
        <v>82.88000000000001</v>
      </c>
      <c r="G74" s="34">
        <f t="shared" si="12"/>
        <v>572.84</v>
      </c>
      <c r="H74" s="34"/>
      <c r="I74" s="4"/>
    </row>
    <row r="75" spans="1:9" ht="13.15" customHeight="1">
      <c r="A75" s="21"/>
      <c r="B75" s="31"/>
      <c r="C75" s="32"/>
      <c r="D75" s="35"/>
      <c r="E75" s="35"/>
      <c r="F75" s="35"/>
      <c r="G75" s="30"/>
      <c r="H75" s="35"/>
      <c r="I75" s="4"/>
    </row>
    <row r="76" spans="1:9" ht="13.15" customHeight="1">
      <c r="A76" s="77" t="s">
        <v>57</v>
      </c>
      <c r="B76" s="77"/>
      <c r="C76" s="27"/>
      <c r="D76" s="36"/>
      <c r="E76" s="36"/>
      <c r="F76" s="36"/>
      <c r="G76" s="36"/>
      <c r="H76" s="36"/>
      <c r="I76" s="4"/>
    </row>
    <row r="77" spans="1:9" s="4" customFormat="1" ht="13.15" customHeight="1">
      <c r="A77" s="79" t="s">
        <v>67</v>
      </c>
      <c r="B77" s="26" t="s">
        <v>47</v>
      </c>
      <c r="C77" s="29">
        <v>60</v>
      </c>
      <c r="D77" s="31">
        <v>0.85</v>
      </c>
      <c r="E77" s="31">
        <v>2.5</v>
      </c>
      <c r="F77" s="31">
        <v>5.2</v>
      </c>
      <c r="G77" s="31">
        <v>46.7</v>
      </c>
      <c r="H77" s="23">
        <v>45</v>
      </c>
    </row>
    <row r="78" spans="1:9" s="4" customFormat="1" ht="13.15" customHeight="1">
      <c r="A78" s="79"/>
      <c r="B78" s="26" t="s">
        <v>22</v>
      </c>
      <c r="C78" s="32">
        <v>80</v>
      </c>
      <c r="D78" s="26">
        <f>7.9*1.4</f>
        <v>11.06</v>
      </c>
      <c r="E78" s="26">
        <v>10.642600000000002</v>
      </c>
      <c r="F78" s="26">
        <f>8.14*1.4</f>
        <v>11.396000000000001</v>
      </c>
      <c r="G78" s="30">
        <f t="shared" si="1"/>
        <v>185.60740000000001</v>
      </c>
      <c r="H78" s="21">
        <v>294</v>
      </c>
    </row>
    <row r="79" spans="1:9" s="4" customFormat="1" ht="13.15" customHeight="1">
      <c r="A79" s="79"/>
      <c r="B79" s="26" t="s">
        <v>23</v>
      </c>
      <c r="C79" s="32">
        <v>150</v>
      </c>
      <c r="D79" s="31">
        <v>3.2640000000000002</v>
      </c>
      <c r="E79" s="31">
        <v>12.587999999999999</v>
      </c>
      <c r="F79" s="31">
        <v>22.655999999999999</v>
      </c>
      <c r="G79" s="30">
        <f t="shared" si="1"/>
        <v>216.97199999999998</v>
      </c>
      <c r="H79" s="21" t="s">
        <v>25</v>
      </c>
    </row>
    <row r="80" spans="1:9" s="4" customFormat="1" ht="13.15" customHeight="1">
      <c r="A80" s="79"/>
      <c r="B80" s="26" t="s">
        <v>13</v>
      </c>
      <c r="C80" s="32">
        <v>200</v>
      </c>
      <c r="D80" s="31">
        <v>0.13</v>
      </c>
      <c r="E80" s="31">
        <v>0.02</v>
      </c>
      <c r="F80" s="31">
        <v>15.2</v>
      </c>
      <c r="G80" s="30">
        <f t="shared" ref="G80:G114" si="13">D80*4+E80*9+F80*4</f>
        <v>61.5</v>
      </c>
      <c r="H80" s="21">
        <v>377</v>
      </c>
    </row>
    <row r="81" spans="1:62" s="4" customFormat="1" ht="13.15" customHeight="1">
      <c r="A81" s="79"/>
      <c r="B81" s="26" t="s">
        <v>5</v>
      </c>
      <c r="C81" s="32">
        <v>25</v>
      </c>
      <c r="D81" s="31">
        <v>1.4</v>
      </c>
      <c r="E81" s="31">
        <v>0.28000000000000003</v>
      </c>
      <c r="F81" s="31">
        <v>12.35</v>
      </c>
      <c r="G81" s="30">
        <f t="shared" si="13"/>
        <v>57.519999999999996</v>
      </c>
      <c r="H81" s="21"/>
    </row>
    <row r="82" spans="1:62" s="4" customFormat="1" ht="13.15" customHeight="1">
      <c r="A82" s="79"/>
      <c r="B82" s="26" t="s">
        <v>4</v>
      </c>
      <c r="C82" s="32">
        <v>20</v>
      </c>
      <c r="D82" s="26">
        <f>2.7/2</f>
        <v>1.35</v>
      </c>
      <c r="E82" s="26">
        <f>0.34/2</f>
        <v>0.17</v>
      </c>
      <c r="F82" s="26">
        <f>20.06/2</f>
        <v>10.029999999999999</v>
      </c>
      <c r="G82" s="30">
        <f t="shared" si="13"/>
        <v>47.05</v>
      </c>
      <c r="H82" s="21"/>
    </row>
    <row r="83" spans="1:62" s="4" customFormat="1" ht="13.15" customHeight="1">
      <c r="A83" s="79"/>
      <c r="B83" s="26" t="s">
        <v>28</v>
      </c>
      <c r="C83" s="32">
        <v>115</v>
      </c>
      <c r="D83" s="31">
        <f>3*1.15</f>
        <v>3.4499999999999997</v>
      </c>
      <c r="E83" s="31">
        <f>3.2*1.15</f>
        <v>3.6799999999999997</v>
      </c>
      <c r="F83" s="31">
        <f>1.15*4.1</f>
        <v>4.714999999999999</v>
      </c>
      <c r="G83" s="30">
        <f t="shared" si="13"/>
        <v>65.779999999999987</v>
      </c>
      <c r="H83" s="23"/>
    </row>
    <row r="84" spans="1:62" s="4" customFormat="1" ht="13.15" customHeight="1">
      <c r="A84" s="79"/>
      <c r="B84" s="26"/>
      <c r="C84" s="32"/>
      <c r="D84" s="31"/>
      <c r="E84" s="31"/>
      <c r="F84" s="31"/>
      <c r="G84" s="30"/>
      <c r="H84" s="23"/>
    </row>
    <row r="85" spans="1:62" s="5" customFormat="1" ht="13.15" customHeight="1">
      <c r="A85" s="22"/>
      <c r="B85" s="33" t="s">
        <v>7</v>
      </c>
      <c r="C85" s="38">
        <f t="shared" ref="C85:G85" si="14">SUM(C77:C84)</f>
        <v>650</v>
      </c>
      <c r="D85" s="34">
        <f t="shared" si="14"/>
        <v>21.504000000000001</v>
      </c>
      <c r="E85" s="34">
        <f t="shared" si="14"/>
        <v>29.880600000000005</v>
      </c>
      <c r="F85" s="34">
        <f t="shared" si="14"/>
        <v>81.546999999999997</v>
      </c>
      <c r="G85" s="34">
        <f t="shared" si="14"/>
        <v>681.12939999999992</v>
      </c>
      <c r="H85" s="34"/>
      <c r="I85" s="4"/>
    </row>
    <row r="86" spans="1:62" ht="13.15" customHeight="1">
      <c r="A86" s="23"/>
      <c r="B86" s="40"/>
      <c r="C86" s="29"/>
      <c r="D86" s="35"/>
      <c r="E86" s="35"/>
      <c r="F86" s="35"/>
      <c r="G86" s="30"/>
      <c r="H86" s="35"/>
      <c r="I86" s="4"/>
    </row>
    <row r="87" spans="1:62" ht="13.15" customHeight="1">
      <c r="A87" s="77" t="s">
        <v>58</v>
      </c>
      <c r="B87" s="77"/>
      <c r="C87" s="27"/>
      <c r="D87" s="36"/>
      <c r="E87" s="36"/>
      <c r="F87" s="36"/>
      <c r="G87" s="36"/>
      <c r="H87" s="36"/>
      <c r="I87" s="4"/>
    </row>
    <row r="88" spans="1:62" s="4" customFormat="1" ht="13.15" customHeight="1">
      <c r="A88" s="79" t="s">
        <v>67</v>
      </c>
      <c r="B88" s="26" t="s">
        <v>48</v>
      </c>
      <c r="C88" s="32">
        <v>60</v>
      </c>
      <c r="D88" s="30">
        <v>0.4</v>
      </c>
      <c r="E88" s="30">
        <v>0.05</v>
      </c>
      <c r="F88" s="30">
        <v>0.85</v>
      </c>
      <c r="G88" s="30">
        <v>5.45</v>
      </c>
      <c r="H88" s="21">
        <v>70</v>
      </c>
    </row>
    <row r="89" spans="1:62" s="16" customFormat="1" ht="13.15" customHeight="1">
      <c r="A89" s="79"/>
      <c r="B89" s="26" t="s">
        <v>24</v>
      </c>
      <c r="C89" s="29">
        <v>80</v>
      </c>
      <c r="D89" s="31">
        <f>15.8*0.5</f>
        <v>7.9</v>
      </c>
      <c r="E89" s="31">
        <f>17.38*0.5</f>
        <v>8.69</v>
      </c>
      <c r="F89" s="31">
        <v>3.2</v>
      </c>
      <c r="G89" s="30">
        <f t="shared" si="13"/>
        <v>122.61</v>
      </c>
      <c r="H89" s="23" t="s">
        <v>37</v>
      </c>
      <c r="I89" s="17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</row>
    <row r="90" spans="1:62" s="4" customFormat="1" ht="13.15" customHeight="1">
      <c r="A90" s="79"/>
      <c r="B90" s="26" t="s">
        <v>49</v>
      </c>
      <c r="C90" s="32">
        <v>150</v>
      </c>
      <c r="D90" s="30">
        <v>8.85</v>
      </c>
      <c r="E90" s="30">
        <v>5.15</v>
      </c>
      <c r="F90" s="30">
        <v>49.8</v>
      </c>
      <c r="G90" s="30">
        <f t="shared" si="13"/>
        <v>280.95</v>
      </c>
      <c r="H90" s="21"/>
    </row>
    <row r="91" spans="1:62" s="4" customFormat="1" ht="13.15" customHeight="1">
      <c r="A91" s="79"/>
      <c r="B91" s="26" t="s">
        <v>6</v>
      </c>
      <c r="C91" s="32">
        <v>200</v>
      </c>
      <c r="D91" s="31">
        <v>4.0780000000000003</v>
      </c>
      <c r="E91" s="31">
        <v>3.5439999999999996</v>
      </c>
      <c r="F91" s="31">
        <v>17.577999999999999</v>
      </c>
      <c r="G91" s="30">
        <f t="shared" si="13"/>
        <v>118.52</v>
      </c>
      <c r="H91" s="21">
        <v>382</v>
      </c>
    </row>
    <row r="92" spans="1:62" s="4" customFormat="1" ht="13.15" customHeight="1">
      <c r="A92" s="79"/>
      <c r="B92" s="26" t="s">
        <v>5</v>
      </c>
      <c r="C92" s="32">
        <v>25</v>
      </c>
      <c r="D92" s="26">
        <f>1.35*25/20</f>
        <v>1.6875</v>
      </c>
      <c r="E92" s="26">
        <f>0.17*25/20</f>
        <v>0.21249999999999999</v>
      </c>
      <c r="F92" s="26">
        <f>10.03*25/20</f>
        <v>12.537499999999998</v>
      </c>
      <c r="G92" s="30">
        <f>D92*4+E92*9+F92*4</f>
        <v>58.812499999999993</v>
      </c>
      <c r="H92" s="21"/>
    </row>
    <row r="93" spans="1:62" s="4" customFormat="1" ht="13.15" customHeight="1">
      <c r="A93" s="79"/>
      <c r="B93" s="26" t="s">
        <v>4</v>
      </c>
      <c r="C93" s="32">
        <v>25</v>
      </c>
      <c r="D93" s="31">
        <v>1.4</v>
      </c>
      <c r="E93" s="31">
        <v>0.28000000000000003</v>
      </c>
      <c r="F93" s="31">
        <v>12.35</v>
      </c>
      <c r="G93" s="30">
        <f t="shared" si="13"/>
        <v>57.519999999999996</v>
      </c>
      <c r="H93" s="21"/>
    </row>
    <row r="94" spans="1:62" s="4" customFormat="1" ht="13.15" customHeight="1">
      <c r="A94" s="79"/>
      <c r="B94" s="26" t="s">
        <v>11</v>
      </c>
      <c r="C94" s="32">
        <v>200</v>
      </c>
      <c r="D94" s="30">
        <v>1.5</v>
      </c>
      <c r="E94" s="30">
        <v>0</v>
      </c>
      <c r="F94" s="30">
        <v>22.8</v>
      </c>
      <c r="G94" s="30">
        <f t="shared" si="13"/>
        <v>97.2</v>
      </c>
      <c r="H94" s="21"/>
    </row>
    <row r="95" spans="1:62" ht="13.15" customHeight="1">
      <c r="A95" s="79"/>
      <c r="B95" s="31"/>
      <c r="C95" s="32"/>
      <c r="D95" s="31"/>
      <c r="E95" s="31"/>
      <c r="F95" s="31"/>
      <c r="G95" s="31"/>
      <c r="H95" s="21"/>
      <c r="I95" s="4"/>
    </row>
    <row r="96" spans="1:62" ht="13.15" customHeight="1">
      <c r="A96" s="22"/>
      <c r="B96" s="37" t="s">
        <v>7</v>
      </c>
      <c r="C96" s="38">
        <f>SUM(C88:C95)</f>
        <v>740</v>
      </c>
      <c r="D96" s="34">
        <f t="shared" ref="D96:G96" si="15">SUM(D88:D95)</f>
        <v>25.815499999999997</v>
      </c>
      <c r="E96" s="34">
        <f t="shared" si="15"/>
        <v>17.926500000000001</v>
      </c>
      <c r="F96" s="34">
        <f t="shared" si="15"/>
        <v>119.11549999999998</v>
      </c>
      <c r="G96" s="34">
        <f t="shared" si="15"/>
        <v>741.0625</v>
      </c>
      <c r="H96" s="34"/>
      <c r="I96" s="4"/>
    </row>
    <row r="97" spans="1:9" s="5" customFormat="1" ht="13.15" customHeight="1">
      <c r="A97" s="67"/>
      <c r="B97" s="69"/>
      <c r="C97" s="29"/>
      <c r="D97" s="35"/>
      <c r="E97" s="35"/>
      <c r="F97" s="35"/>
      <c r="G97" s="30"/>
      <c r="H97" s="35"/>
      <c r="I97" s="4"/>
    </row>
    <row r="98" spans="1:9" ht="13.15" customHeight="1">
      <c r="A98" s="77" t="s">
        <v>59</v>
      </c>
      <c r="B98" s="77"/>
      <c r="C98" s="27"/>
      <c r="D98" s="36"/>
      <c r="E98" s="36"/>
      <c r="F98" s="36"/>
      <c r="G98" s="36"/>
      <c r="H98" s="36"/>
      <c r="I98" s="4"/>
    </row>
    <row r="99" spans="1:9" ht="13.15" customHeight="1">
      <c r="A99" s="78" t="s">
        <v>67</v>
      </c>
      <c r="B99" s="26" t="s">
        <v>26</v>
      </c>
      <c r="C99" s="19">
        <v>60</v>
      </c>
      <c r="D99" s="31">
        <v>1.0069999999999999</v>
      </c>
      <c r="E99" s="31">
        <v>5.0999999999999997E-2</v>
      </c>
      <c r="F99" s="31">
        <v>12.27</v>
      </c>
      <c r="G99" s="39">
        <f t="shared" ref="G99" si="16">D99*4+E99*9+F99*4</f>
        <v>53.567</v>
      </c>
      <c r="H99" s="23"/>
      <c r="I99" s="4"/>
    </row>
    <row r="100" spans="1:9" s="4" customFormat="1" ht="13.15" customHeight="1">
      <c r="A100" s="78"/>
      <c r="B100" s="31" t="s">
        <v>29</v>
      </c>
      <c r="C100" s="32">
        <v>100</v>
      </c>
      <c r="D100" s="26">
        <v>13.137</v>
      </c>
      <c r="E100" s="26">
        <v>9.1204999999999998</v>
      </c>
      <c r="F100" s="26">
        <v>0.66700000000000004</v>
      </c>
      <c r="G100" s="30">
        <f t="shared" si="13"/>
        <v>137.3005</v>
      </c>
      <c r="H100" s="21" t="s">
        <v>38</v>
      </c>
    </row>
    <row r="101" spans="1:9" s="4" customFormat="1" ht="13.15" customHeight="1">
      <c r="A101" s="78"/>
      <c r="B101" s="26" t="s">
        <v>34</v>
      </c>
      <c r="C101" s="32">
        <v>150</v>
      </c>
      <c r="D101" s="26">
        <v>2.8683999999999998</v>
      </c>
      <c r="E101" s="26">
        <v>5.6231999999999998</v>
      </c>
      <c r="F101" s="26">
        <v>19.8658</v>
      </c>
      <c r="G101" s="30">
        <f t="shared" si="13"/>
        <v>141.54559999999998</v>
      </c>
      <c r="H101" s="21">
        <v>125</v>
      </c>
    </row>
    <row r="102" spans="1:9" s="4" customFormat="1" ht="13.15" customHeight="1">
      <c r="A102" s="78"/>
      <c r="B102" s="26" t="s">
        <v>46</v>
      </c>
      <c r="C102" s="32">
        <v>200</v>
      </c>
      <c r="D102" s="31">
        <v>9.4</v>
      </c>
      <c r="E102" s="31">
        <v>0.8</v>
      </c>
      <c r="F102" s="31">
        <v>78.8</v>
      </c>
      <c r="G102" s="30">
        <f t="shared" si="13"/>
        <v>360</v>
      </c>
      <c r="H102" s="21"/>
    </row>
    <row r="103" spans="1:9" s="4" customFormat="1" ht="13.15" customHeight="1">
      <c r="A103" s="78"/>
      <c r="B103" s="26" t="s">
        <v>4</v>
      </c>
      <c r="C103" s="32">
        <v>25</v>
      </c>
      <c r="D103" s="31">
        <v>1.4</v>
      </c>
      <c r="E103" s="31">
        <v>0.28000000000000003</v>
      </c>
      <c r="F103" s="31">
        <v>12.35</v>
      </c>
      <c r="G103" s="30">
        <f t="shared" si="13"/>
        <v>57.519999999999996</v>
      </c>
      <c r="H103" s="21"/>
    </row>
    <row r="104" spans="1:9" s="4" customFormat="1" ht="13.15" customHeight="1">
      <c r="A104" s="78"/>
      <c r="B104" s="26" t="s">
        <v>5</v>
      </c>
      <c r="C104" s="32">
        <v>25</v>
      </c>
      <c r="D104" s="26">
        <f>1.35*25/20</f>
        <v>1.6875</v>
      </c>
      <c r="E104" s="26">
        <f>0.17*25/20</f>
        <v>0.21249999999999999</v>
      </c>
      <c r="F104" s="26">
        <f>10.03*25/20</f>
        <v>12.537499999999998</v>
      </c>
      <c r="G104" s="30">
        <f>D104*4+E104*9+F104*4</f>
        <v>58.812499999999993</v>
      </c>
      <c r="H104" s="21"/>
    </row>
    <row r="105" spans="1:9" s="4" customFormat="1" ht="13.15" customHeight="1">
      <c r="A105" s="78"/>
      <c r="B105" s="26" t="s">
        <v>32</v>
      </c>
      <c r="C105" s="29">
        <v>60</v>
      </c>
      <c r="D105" s="31">
        <v>4.7</v>
      </c>
      <c r="E105" s="31">
        <v>5.6</v>
      </c>
      <c r="F105" s="31">
        <v>33.299999999999997</v>
      </c>
      <c r="G105" s="30">
        <f t="shared" si="13"/>
        <v>202.39999999999998</v>
      </c>
      <c r="H105" s="23" t="s">
        <v>30</v>
      </c>
    </row>
    <row r="106" spans="1:9" ht="13.15" customHeight="1">
      <c r="A106" s="78"/>
      <c r="B106" s="31"/>
      <c r="C106" s="32"/>
      <c r="D106" s="35"/>
      <c r="E106" s="35"/>
      <c r="F106" s="35"/>
      <c r="G106" s="35"/>
      <c r="H106" s="21"/>
      <c r="I106" s="4"/>
    </row>
    <row r="107" spans="1:9" ht="13.15" customHeight="1">
      <c r="A107" s="22"/>
      <c r="B107" s="37" t="s">
        <v>7</v>
      </c>
      <c r="C107" s="38">
        <f>SUM(C99:C106)</f>
        <v>620</v>
      </c>
      <c r="D107" s="34">
        <f t="shared" ref="D107:G107" si="17">SUM(D99:D106)</f>
        <v>34.1999</v>
      </c>
      <c r="E107" s="34">
        <f t="shared" si="17"/>
        <v>21.687199999999997</v>
      </c>
      <c r="F107" s="34">
        <f t="shared" si="17"/>
        <v>169.7903</v>
      </c>
      <c r="G107" s="34">
        <f t="shared" si="17"/>
        <v>1011.1455999999999</v>
      </c>
      <c r="H107" s="34"/>
      <c r="I107" s="4"/>
    </row>
    <row r="108" spans="1:9" ht="13.15" customHeight="1">
      <c r="A108" s="67"/>
      <c r="B108" s="68"/>
      <c r="C108" s="29"/>
      <c r="D108" s="35"/>
      <c r="E108" s="35"/>
      <c r="F108" s="35"/>
      <c r="G108" s="30"/>
      <c r="H108" s="35"/>
      <c r="I108" s="4"/>
    </row>
    <row r="109" spans="1:9" s="10" customFormat="1" ht="13.15" customHeight="1">
      <c r="A109" s="77" t="s">
        <v>60</v>
      </c>
      <c r="B109" s="77"/>
      <c r="C109" s="27"/>
      <c r="D109" s="36"/>
      <c r="E109" s="36"/>
      <c r="F109" s="36"/>
      <c r="G109" s="36"/>
      <c r="H109" s="36"/>
      <c r="I109" s="4"/>
    </row>
    <row r="110" spans="1:9" s="4" customFormat="1" ht="13.15" customHeight="1">
      <c r="A110" s="79" t="s">
        <v>67</v>
      </c>
      <c r="B110" s="26" t="s">
        <v>10</v>
      </c>
      <c r="C110" s="32">
        <v>160</v>
      </c>
      <c r="D110" s="31">
        <f>9.1*2</f>
        <v>18.2</v>
      </c>
      <c r="E110" s="31">
        <v>16.920000000000002</v>
      </c>
      <c r="F110" s="31">
        <f>14.6*2</f>
        <v>29.2</v>
      </c>
      <c r="G110" s="30">
        <f t="shared" si="13"/>
        <v>341.88000000000005</v>
      </c>
      <c r="H110" s="21">
        <v>222</v>
      </c>
    </row>
    <row r="111" spans="1:9" s="4" customFormat="1" ht="13.15" customHeight="1">
      <c r="A111" s="79"/>
      <c r="B111" s="26" t="s">
        <v>31</v>
      </c>
      <c r="C111" s="29">
        <v>30</v>
      </c>
      <c r="D111" s="30">
        <v>0.124</v>
      </c>
      <c r="E111" s="30">
        <v>0</v>
      </c>
      <c r="F111" s="30">
        <v>15.76</v>
      </c>
      <c r="G111" s="30">
        <f t="shared" si="13"/>
        <v>63.536000000000001</v>
      </c>
      <c r="H111" s="23"/>
    </row>
    <row r="112" spans="1:9" s="4" customFormat="1" ht="13.15" customHeight="1">
      <c r="A112" s="79"/>
      <c r="B112" s="26" t="s">
        <v>44</v>
      </c>
      <c r="C112" s="32">
        <v>200</v>
      </c>
      <c r="D112" s="30">
        <v>0.1</v>
      </c>
      <c r="E112" s="30">
        <v>0</v>
      </c>
      <c r="F112" s="30">
        <v>26.4</v>
      </c>
      <c r="G112" s="30">
        <f t="shared" si="13"/>
        <v>106</v>
      </c>
      <c r="H112" s="21" t="s">
        <v>8</v>
      </c>
    </row>
    <row r="113" spans="1:9" s="4" customFormat="1" ht="13.15" customHeight="1">
      <c r="A113" s="79"/>
      <c r="B113" s="26" t="s">
        <v>5</v>
      </c>
      <c r="C113" s="32">
        <v>20</v>
      </c>
      <c r="D113" s="26">
        <f>2.7/2</f>
        <v>1.35</v>
      </c>
      <c r="E113" s="26">
        <f>0.34/2</f>
        <v>0.17</v>
      </c>
      <c r="F113" s="26">
        <f>20.06/2</f>
        <v>10.029999999999999</v>
      </c>
      <c r="G113" s="30">
        <f t="shared" si="13"/>
        <v>47.05</v>
      </c>
      <c r="H113" s="21"/>
    </row>
    <row r="114" spans="1:9" s="4" customFormat="1" ht="13.15" customHeight="1">
      <c r="A114" s="79"/>
      <c r="B114" s="26" t="s">
        <v>20</v>
      </c>
      <c r="C114" s="32">
        <v>150</v>
      </c>
      <c r="D114" s="31">
        <v>0.5</v>
      </c>
      <c r="E114" s="31">
        <v>0.5</v>
      </c>
      <c r="F114" s="31">
        <v>12.25</v>
      </c>
      <c r="G114" s="30">
        <f t="shared" si="13"/>
        <v>55.5</v>
      </c>
      <c r="H114" s="21">
        <v>338</v>
      </c>
    </row>
    <row r="115" spans="1:9" s="4" customFormat="1" ht="13.15" customHeight="1">
      <c r="A115" s="79"/>
      <c r="B115" s="58"/>
      <c r="C115" s="29"/>
      <c r="D115" s="30"/>
      <c r="E115" s="30"/>
      <c r="F115" s="30"/>
      <c r="G115" s="30"/>
      <c r="H115" s="30"/>
    </row>
    <row r="116" spans="1:9" s="4" customFormat="1" ht="13.15" customHeight="1">
      <c r="A116" s="22"/>
      <c r="B116" s="33" t="s">
        <v>7</v>
      </c>
      <c r="C116" s="38">
        <f t="shared" ref="C116:G116" si="18">SUM(C110:C115)</f>
        <v>560</v>
      </c>
      <c r="D116" s="34">
        <f t="shared" si="18"/>
        <v>20.274000000000001</v>
      </c>
      <c r="E116" s="34">
        <f t="shared" si="18"/>
        <v>17.590000000000003</v>
      </c>
      <c r="F116" s="34">
        <f t="shared" si="18"/>
        <v>93.64</v>
      </c>
      <c r="G116" s="34">
        <f t="shared" si="18"/>
        <v>613.96600000000001</v>
      </c>
      <c r="H116" s="34"/>
    </row>
    <row r="117" spans="1:9" ht="13.15" customHeight="1">
      <c r="A117" s="41"/>
      <c r="B117" s="42"/>
      <c r="C117" s="43"/>
      <c r="D117" s="35"/>
      <c r="E117" s="35"/>
      <c r="F117" s="35"/>
      <c r="G117" s="30"/>
      <c r="H117" s="35"/>
      <c r="I117" s="4"/>
    </row>
    <row r="118" spans="1:9" s="10" customFormat="1" ht="13.15" customHeight="1">
      <c r="A118" s="23"/>
      <c r="B118" s="35" t="s">
        <v>16</v>
      </c>
      <c r="C118" s="44"/>
      <c r="D118" s="35"/>
      <c r="E118" s="35"/>
      <c r="F118" s="35"/>
      <c r="G118" s="35"/>
      <c r="H118" s="35"/>
      <c r="I118" s="4"/>
    </row>
    <row r="119" spans="1:9" ht="13.15" customHeight="1">
      <c r="A119" s="21"/>
      <c r="B119" s="45"/>
      <c r="C119" s="29"/>
      <c r="D119" s="82" t="s">
        <v>3</v>
      </c>
      <c r="E119" s="82"/>
      <c r="F119" s="82"/>
      <c r="G119" s="87" t="s">
        <v>9</v>
      </c>
      <c r="H119" s="57"/>
      <c r="I119" s="4"/>
    </row>
    <row r="120" spans="1:9" s="1" customFormat="1" ht="28.9" customHeight="1">
      <c r="A120" s="21"/>
      <c r="B120" s="26"/>
      <c r="C120" s="29"/>
      <c r="D120" s="72" t="s">
        <v>0</v>
      </c>
      <c r="E120" s="72" t="s">
        <v>1</v>
      </c>
      <c r="F120" s="72" t="s">
        <v>2</v>
      </c>
      <c r="G120" s="88"/>
      <c r="H120" s="56"/>
      <c r="I120" s="4"/>
    </row>
    <row r="121" spans="1:9" ht="13.15" customHeight="1">
      <c r="A121" s="21"/>
      <c r="B121" s="26" t="s">
        <v>18</v>
      </c>
      <c r="C121" s="32"/>
      <c r="D121" s="26">
        <v>77</v>
      </c>
      <c r="E121" s="26">
        <v>79</v>
      </c>
      <c r="F121" s="26">
        <v>335</v>
      </c>
      <c r="G121" s="26">
        <v>2350</v>
      </c>
      <c r="H121" s="26"/>
      <c r="I121" s="1"/>
    </row>
    <row r="122" spans="1:9" s="1" customFormat="1" ht="13.15" customHeight="1">
      <c r="A122" s="21"/>
      <c r="B122" s="46" t="s">
        <v>15</v>
      </c>
      <c r="C122" s="47"/>
      <c r="D122" s="46">
        <f>D121*0.25</f>
        <v>19.25</v>
      </c>
      <c r="E122" s="46">
        <f t="shared" ref="E122:G122" si="19">E121*0.25</f>
        <v>19.75</v>
      </c>
      <c r="F122" s="46">
        <f t="shared" si="19"/>
        <v>83.75</v>
      </c>
      <c r="G122" s="46">
        <f t="shared" si="19"/>
        <v>587.5</v>
      </c>
      <c r="H122" s="46"/>
      <c r="I122" s="52"/>
    </row>
    <row r="123" spans="1:9" s="4" customFormat="1" ht="13.15" customHeight="1">
      <c r="A123" s="23"/>
      <c r="B123" s="31"/>
      <c r="C123" s="32"/>
      <c r="D123" s="31"/>
      <c r="E123" s="31"/>
      <c r="F123" s="31"/>
      <c r="G123" s="31"/>
      <c r="H123" s="31"/>
    </row>
    <row r="124" spans="1:9" s="4" customFormat="1" ht="13.15" customHeight="1">
      <c r="A124" s="48"/>
      <c r="B124" s="49" t="s">
        <v>17</v>
      </c>
      <c r="C124" s="50"/>
      <c r="D124" s="49">
        <f t="shared" ref="D124:G124" si="20">(D116+D107+D96+D85+D74+D65+D54+D43+D33+D22)/10</f>
        <v>23.186072650602405</v>
      </c>
      <c r="E124" s="49">
        <f t="shared" si="20"/>
        <v>23.106981566265059</v>
      </c>
      <c r="F124" s="49">
        <f t="shared" si="20"/>
        <v>98.592526144578315</v>
      </c>
      <c r="G124" s="49">
        <f t="shared" si="20"/>
        <v>695.07722927710847</v>
      </c>
      <c r="H124" s="49"/>
    </row>
    <row r="125" spans="1:9" s="4" customFormat="1" ht="13.15" customHeight="1">
      <c r="A125" s="23"/>
      <c r="B125" s="45"/>
      <c r="C125" s="51"/>
      <c r="D125" s="31"/>
      <c r="E125" s="31"/>
      <c r="F125" s="31"/>
      <c r="G125" s="31"/>
      <c r="H125" s="31"/>
    </row>
    <row r="126" spans="1:9" s="7" customFormat="1" ht="13.15" customHeight="1">
      <c r="A126" s="14"/>
      <c r="B126" s="11"/>
      <c r="C126" s="4"/>
      <c r="D126" s="4"/>
      <c r="E126" s="4"/>
      <c r="F126" s="4"/>
      <c r="G126" s="4"/>
      <c r="H126" s="4"/>
    </row>
    <row r="127" spans="1:9" s="10" customFormat="1" ht="13.15" customHeight="1">
      <c r="A127" s="13"/>
      <c r="B127" s="11"/>
      <c r="C127" s="4"/>
      <c r="D127" s="4"/>
      <c r="E127" s="4"/>
      <c r="F127" s="4"/>
      <c r="G127" s="4"/>
      <c r="H127" s="4"/>
      <c r="I127" s="4"/>
    </row>
    <row r="128" spans="1:9" ht="13.15" customHeight="1">
      <c r="B128" s="12"/>
      <c r="C128" s="10"/>
      <c r="D128" s="4"/>
      <c r="E128" s="4"/>
      <c r="F128" s="4"/>
      <c r="G128" s="4"/>
      <c r="H128" s="4"/>
      <c r="I128" s="4"/>
    </row>
    <row r="129" spans="1:9" ht="13.15" customHeight="1">
      <c r="D129" s="4"/>
      <c r="E129" s="4"/>
      <c r="F129" s="4"/>
      <c r="G129" s="4"/>
      <c r="H129" s="4"/>
      <c r="I129" s="4"/>
    </row>
    <row r="130" spans="1:9" ht="13.15" customHeight="1">
      <c r="D130" s="4"/>
      <c r="E130" s="4"/>
      <c r="F130" s="4"/>
      <c r="G130" s="4"/>
      <c r="H130" s="4"/>
      <c r="I130" s="4"/>
    </row>
    <row r="131" spans="1:9" s="4" customFormat="1" ht="13.15" customHeight="1">
      <c r="A131" s="14"/>
      <c r="B131" s="2"/>
      <c r="C131" s="1"/>
    </row>
    <row r="132" spans="1:9" s="4" customFormat="1" ht="13.15" customHeight="1">
      <c r="A132" s="14"/>
      <c r="B132" s="2"/>
      <c r="C132" s="1"/>
    </row>
    <row r="133" spans="1:9" s="4" customFormat="1" ht="13.15" customHeight="1">
      <c r="A133" s="14"/>
      <c r="B133" s="11"/>
    </row>
    <row r="134" spans="1:9" s="4" customFormat="1" ht="13.15" customHeight="1">
      <c r="A134" s="14"/>
      <c r="B134" s="11"/>
    </row>
    <row r="135" spans="1:9" s="4" customFormat="1" ht="13.15" customHeight="1">
      <c r="A135" s="14"/>
      <c r="B135" s="11"/>
    </row>
    <row r="136" spans="1:9" s="4" customFormat="1" ht="13.15" customHeight="1">
      <c r="A136" s="14"/>
      <c r="B136" s="11"/>
    </row>
    <row r="137" spans="1:9" ht="13.15" customHeight="1">
      <c r="B137" s="11"/>
      <c r="C137" s="4"/>
      <c r="D137" s="4"/>
      <c r="E137" s="4"/>
      <c r="F137" s="4"/>
      <c r="G137" s="4"/>
      <c r="H137" s="4"/>
      <c r="I137" s="4"/>
    </row>
    <row r="138" spans="1:9" ht="13.15" customHeight="1">
      <c r="B138" s="11"/>
      <c r="C138" s="4"/>
      <c r="D138" s="4"/>
      <c r="E138" s="4"/>
      <c r="F138" s="4"/>
      <c r="G138" s="4"/>
      <c r="H138" s="4"/>
      <c r="I138" s="4"/>
    </row>
    <row r="139" spans="1:9" ht="13.15" customHeight="1">
      <c r="D139" s="4"/>
      <c r="E139" s="4"/>
      <c r="F139" s="4"/>
      <c r="G139" s="4"/>
      <c r="H139" s="4"/>
      <c r="I139" s="4"/>
    </row>
    <row r="140" spans="1:9" ht="13.15" customHeight="1">
      <c r="D140" s="4"/>
      <c r="E140" s="4"/>
      <c r="F140" s="4"/>
      <c r="G140" s="4"/>
      <c r="H140" s="4"/>
      <c r="I140" s="4"/>
    </row>
    <row r="141" spans="1:9" ht="13.15" customHeight="1">
      <c r="D141" s="4"/>
      <c r="E141" s="4"/>
      <c r="F141" s="4"/>
      <c r="G141" s="4"/>
      <c r="H141" s="4"/>
      <c r="I141" s="4"/>
    </row>
    <row r="142" spans="1:9" ht="13.15" customHeight="1">
      <c r="D142" s="4"/>
      <c r="E142" s="4"/>
      <c r="F142" s="4"/>
      <c r="G142" s="4"/>
      <c r="H142" s="4"/>
      <c r="I142" s="4"/>
    </row>
    <row r="143" spans="1:9" ht="13.15" customHeight="1">
      <c r="D143" s="4"/>
      <c r="E143" s="4"/>
      <c r="F143" s="4"/>
      <c r="G143" s="4"/>
      <c r="H143" s="4"/>
      <c r="I143" s="4"/>
    </row>
    <row r="144" spans="1:9" ht="13.15" customHeight="1">
      <c r="D144" s="4"/>
      <c r="E144" s="4"/>
      <c r="F144" s="4"/>
      <c r="G144" s="4"/>
      <c r="H144" s="4"/>
      <c r="I144" s="4"/>
    </row>
    <row r="145" spans="4:9" ht="13.15" customHeight="1">
      <c r="D145" s="4"/>
      <c r="E145" s="4"/>
      <c r="F145" s="4"/>
      <c r="G145" s="4"/>
      <c r="H145" s="4"/>
      <c r="I145" s="4"/>
    </row>
    <row r="146" spans="4:9" ht="13.15" customHeight="1">
      <c r="D146" s="4"/>
      <c r="E146" s="4"/>
      <c r="F146" s="4"/>
      <c r="G146" s="4"/>
      <c r="H146" s="4"/>
      <c r="I146" s="4"/>
    </row>
    <row r="147" spans="4:9" ht="13.15" customHeight="1">
      <c r="D147" s="4"/>
      <c r="E147" s="4"/>
      <c r="F147" s="4"/>
      <c r="G147" s="4"/>
      <c r="H147" s="4"/>
      <c r="I147" s="4"/>
    </row>
    <row r="148" spans="4:9" ht="13.15" customHeight="1">
      <c r="D148" s="4"/>
      <c r="E148" s="4"/>
      <c r="F148" s="4"/>
      <c r="G148" s="4"/>
      <c r="H148" s="4"/>
      <c r="I148" s="4"/>
    </row>
    <row r="149" spans="4:9" ht="13.15" customHeight="1">
      <c r="D149" s="4"/>
      <c r="E149" s="4"/>
      <c r="F149" s="4"/>
      <c r="G149" s="4"/>
      <c r="H149" s="4"/>
      <c r="I149" s="4"/>
    </row>
    <row r="150" spans="4:9" ht="13.15" customHeight="1">
      <c r="D150" s="4"/>
      <c r="E150" s="4"/>
      <c r="F150" s="4"/>
      <c r="G150" s="4"/>
      <c r="H150" s="4"/>
      <c r="I150" s="4"/>
    </row>
    <row r="151" spans="4:9" ht="13.15" customHeight="1">
      <c r="D151" s="4"/>
      <c r="E151" s="4"/>
      <c r="F151" s="4"/>
      <c r="G151" s="4"/>
      <c r="H151" s="4"/>
      <c r="I151" s="4"/>
    </row>
    <row r="152" spans="4:9" ht="13.15" customHeight="1">
      <c r="D152" s="4"/>
      <c r="E152" s="4"/>
      <c r="F152" s="4"/>
      <c r="G152" s="4"/>
      <c r="H152" s="4"/>
      <c r="I152" s="4"/>
    </row>
    <row r="153" spans="4:9" ht="13.15" customHeight="1">
      <c r="D153" s="4"/>
      <c r="E153" s="4"/>
      <c r="F153" s="4"/>
      <c r="G153" s="4"/>
      <c r="H153" s="4"/>
      <c r="I153" s="4"/>
    </row>
    <row r="154" spans="4:9" ht="13.15" customHeight="1">
      <c r="D154" s="4"/>
      <c r="E154" s="4"/>
      <c r="F154" s="4"/>
      <c r="G154" s="4"/>
      <c r="H154" s="4"/>
      <c r="I154" s="4"/>
    </row>
    <row r="155" spans="4:9" ht="13.15" customHeight="1">
      <c r="D155" s="4"/>
      <c r="E155" s="4"/>
      <c r="F155" s="4"/>
      <c r="G155" s="4"/>
      <c r="H155" s="4"/>
      <c r="I155" s="4"/>
    </row>
    <row r="156" spans="4:9" ht="13.15" customHeight="1">
      <c r="D156" s="4"/>
      <c r="E156" s="4"/>
      <c r="F156" s="4"/>
      <c r="G156" s="4"/>
      <c r="H156" s="4"/>
      <c r="I156" s="4"/>
    </row>
    <row r="157" spans="4:9" ht="13.15" customHeight="1">
      <c r="D157" s="4"/>
      <c r="E157" s="4"/>
      <c r="F157" s="4"/>
      <c r="G157" s="4"/>
      <c r="H157" s="4"/>
      <c r="I157" s="4"/>
    </row>
    <row r="158" spans="4:9" ht="13.15" customHeight="1">
      <c r="D158" s="4"/>
      <c r="E158" s="4"/>
      <c r="F158" s="4"/>
      <c r="G158" s="4"/>
      <c r="H158" s="4"/>
      <c r="I158" s="4"/>
    </row>
    <row r="159" spans="4:9" ht="13.15" customHeight="1">
      <c r="D159" s="4"/>
      <c r="E159" s="4"/>
      <c r="F159" s="4"/>
      <c r="G159" s="4"/>
      <c r="H159" s="4"/>
      <c r="I159" s="4"/>
    </row>
    <row r="160" spans="4:9" ht="13.15" customHeight="1">
      <c r="D160" s="4"/>
      <c r="E160" s="4"/>
      <c r="F160" s="4"/>
      <c r="G160" s="4"/>
      <c r="H160" s="4"/>
      <c r="I160" s="4"/>
    </row>
    <row r="161" spans="4:9" ht="13.15" customHeight="1">
      <c r="D161" s="4"/>
      <c r="E161" s="4"/>
      <c r="F161" s="4"/>
      <c r="G161" s="4"/>
      <c r="H161" s="4"/>
      <c r="I161" s="4"/>
    </row>
    <row r="162" spans="4:9" ht="13.15" customHeight="1">
      <c r="D162" s="4"/>
      <c r="E162" s="4"/>
      <c r="F162" s="4"/>
      <c r="G162" s="4"/>
      <c r="H162" s="4"/>
      <c r="I162" s="4"/>
    </row>
    <row r="163" spans="4:9" ht="13.15" customHeight="1">
      <c r="D163" s="4"/>
      <c r="E163" s="4"/>
      <c r="F163" s="4"/>
      <c r="G163" s="4"/>
      <c r="H163" s="4"/>
      <c r="I163" s="4"/>
    </row>
    <row r="164" spans="4:9" ht="13.15" customHeight="1">
      <c r="D164" s="4"/>
      <c r="E164" s="4"/>
      <c r="F164" s="4"/>
      <c r="G164" s="4"/>
      <c r="H164" s="4"/>
      <c r="I164" s="4"/>
    </row>
    <row r="165" spans="4:9" ht="13.15" customHeight="1">
      <c r="D165" s="4"/>
      <c r="E165" s="4"/>
      <c r="F165" s="4"/>
      <c r="G165" s="4"/>
      <c r="H165" s="4"/>
      <c r="I165" s="4"/>
    </row>
    <row r="166" spans="4:9" ht="13.15" customHeight="1">
      <c r="D166" s="4"/>
      <c r="E166" s="4"/>
      <c r="F166" s="4"/>
      <c r="G166" s="4"/>
      <c r="H166" s="4"/>
      <c r="I166" s="4"/>
    </row>
    <row r="167" spans="4:9" ht="13.15" customHeight="1">
      <c r="D167" s="4"/>
      <c r="E167" s="4"/>
      <c r="F167" s="4"/>
      <c r="G167" s="4"/>
      <c r="H167" s="4"/>
      <c r="I167" s="4"/>
    </row>
    <row r="168" spans="4:9" ht="13.15" customHeight="1">
      <c r="D168" s="4"/>
      <c r="E168" s="4"/>
      <c r="F168" s="4"/>
      <c r="G168" s="4"/>
      <c r="H168" s="4"/>
      <c r="I168" s="4"/>
    </row>
    <row r="169" spans="4:9" ht="13.15" customHeight="1">
      <c r="D169" s="4"/>
      <c r="E169" s="4"/>
      <c r="F169" s="4"/>
      <c r="G169" s="4"/>
      <c r="H169" s="4"/>
      <c r="I169" s="4"/>
    </row>
    <row r="170" spans="4:9" ht="13.15" customHeight="1">
      <c r="D170" s="4"/>
      <c r="E170" s="4"/>
      <c r="F170" s="4"/>
      <c r="G170" s="4"/>
      <c r="H170" s="4"/>
      <c r="I170" s="4"/>
    </row>
    <row r="171" spans="4:9" ht="13.15" customHeight="1">
      <c r="D171" s="4"/>
      <c r="E171" s="4"/>
      <c r="F171" s="4"/>
      <c r="G171" s="4"/>
      <c r="H171" s="4"/>
      <c r="I171" s="4"/>
    </row>
    <row r="172" spans="4:9" ht="13.15" customHeight="1">
      <c r="D172" s="4"/>
      <c r="E172" s="4"/>
      <c r="F172" s="4"/>
      <c r="G172" s="4"/>
      <c r="H172" s="4"/>
      <c r="I172" s="4"/>
    </row>
    <row r="173" spans="4:9" ht="13.15" customHeight="1">
      <c r="D173" s="4"/>
      <c r="E173" s="4"/>
      <c r="F173" s="4"/>
      <c r="G173" s="4"/>
      <c r="H173" s="4"/>
      <c r="I173" s="4"/>
    </row>
    <row r="174" spans="4:9" ht="13.15" customHeight="1">
      <c r="D174" s="4"/>
      <c r="E174" s="4"/>
      <c r="F174" s="4"/>
      <c r="G174" s="4"/>
      <c r="H174" s="4"/>
      <c r="I174" s="4"/>
    </row>
    <row r="175" spans="4:9" ht="13.15" customHeight="1">
      <c r="D175" s="4"/>
      <c r="E175" s="4"/>
      <c r="F175" s="4"/>
      <c r="G175" s="4"/>
      <c r="H175" s="4"/>
      <c r="I175" s="4"/>
    </row>
    <row r="176" spans="4:9" ht="13.15" customHeight="1">
      <c r="D176" s="4"/>
      <c r="E176" s="4"/>
      <c r="F176" s="4"/>
      <c r="G176" s="4"/>
      <c r="H176" s="4"/>
      <c r="I176" s="4"/>
    </row>
    <row r="177" spans="4:9" ht="13.15" customHeight="1">
      <c r="D177" s="4"/>
      <c r="E177" s="4"/>
      <c r="F177" s="4"/>
      <c r="G177" s="4"/>
      <c r="H177" s="4"/>
      <c r="I177" s="4"/>
    </row>
    <row r="178" spans="4:9" ht="13.15" customHeight="1">
      <c r="D178" s="4"/>
      <c r="E178" s="4"/>
      <c r="F178" s="4"/>
      <c r="G178" s="4"/>
      <c r="H178" s="4"/>
      <c r="I178" s="4"/>
    </row>
    <row r="179" spans="4:9" ht="13.15" customHeight="1">
      <c r="D179" s="4"/>
      <c r="E179" s="4"/>
      <c r="F179" s="4"/>
      <c r="G179" s="4"/>
      <c r="H179" s="4"/>
    </row>
    <row r="180" spans="4:9" ht="13.15" customHeight="1">
      <c r="D180" s="4"/>
      <c r="E180" s="4"/>
      <c r="F180" s="4"/>
      <c r="G180" s="4"/>
      <c r="H180" s="4"/>
    </row>
  </sheetData>
  <mergeCells count="34">
    <mergeCell ref="A110:A115"/>
    <mergeCell ref="D119:F119"/>
    <mergeCell ref="G119:G120"/>
    <mergeCell ref="A77:A84"/>
    <mergeCell ref="A87:B87"/>
    <mergeCell ref="A88:A95"/>
    <mergeCell ref="A98:B98"/>
    <mergeCell ref="A99:A106"/>
    <mergeCell ref="A109:B109"/>
    <mergeCell ref="A76:B76"/>
    <mergeCell ref="A15:A21"/>
    <mergeCell ref="A24:B24"/>
    <mergeCell ref="A25:A32"/>
    <mergeCell ref="A35:B35"/>
    <mergeCell ref="A36:A42"/>
    <mergeCell ref="A45:B45"/>
    <mergeCell ref="A46:A53"/>
    <mergeCell ref="A56:B56"/>
    <mergeCell ref="A57:A64"/>
    <mergeCell ref="A67:B67"/>
    <mergeCell ref="A68:A73"/>
    <mergeCell ref="A12:H12"/>
    <mergeCell ref="A13:B13"/>
    <mergeCell ref="C13:C14"/>
    <mergeCell ref="D13:F13"/>
    <mergeCell ref="G13:G14"/>
    <mergeCell ref="H13:H14"/>
    <mergeCell ref="A14:B14"/>
    <mergeCell ref="A11:H11"/>
    <mergeCell ref="F2:H2"/>
    <mergeCell ref="F4:H4"/>
    <mergeCell ref="G6:H6"/>
    <mergeCell ref="F7:H7"/>
    <mergeCell ref="A10:H10"/>
  </mergeCells>
  <pageMargins left="1.1811023622047245" right="0.39370078740157483" top="0.78740157480314965" bottom="0.78740157480314965" header="0" footer="0"/>
  <pageSetup paperSize="9" scale="80" fitToHeight="10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</vt:lpstr>
      <vt:lpstr>меню!Область_печати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2021-03-05T07:09:51Z</dcterms:modified>
</cp:coreProperties>
</file>